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B211A7D2-44C4-3C46-87BC-F084E82A2FF9}" xr6:coauthVersionLast="47" xr6:coauthVersionMax="47" xr10:uidLastSave="{00000000-0000-0000-0000-000000000000}"/>
  <bookViews>
    <workbookView xWindow="680" yWindow="1000" windowWidth="27840" windowHeight="15600" xr2:uid="{F3D9409C-3818-A649-964B-642BCF26CCA3}"/>
  </bookViews>
  <sheets>
    <sheet name="очки д ПР" sheetId="1" r:id="rId1"/>
  </sheets>
  <externalReferences>
    <externalReference r:id="rId2"/>
  </externalReferences>
  <definedNames>
    <definedName name="_xlnm._FilterDatabase" localSheetId="0" hidden="1">'очки д ПР'!$B$21:$S$36</definedName>
    <definedName name="_xlnm.Print_Area" localSheetId="0">'очки д ПР'!$A$1:$S$57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" l="1"/>
  <c r="I55" i="1"/>
  <c r="E55" i="1"/>
  <c r="H47" i="1"/>
  <c r="H46" i="1"/>
  <c r="H45" i="1"/>
  <c r="H44" i="1"/>
  <c r="Q38" i="1"/>
  <c r="G38" i="1"/>
  <c r="F38" i="1"/>
  <c r="E38" i="1"/>
  <c r="D38" i="1"/>
  <c r="C38" i="1"/>
  <c r="Q37" i="1"/>
  <c r="G37" i="1"/>
  <c r="F37" i="1"/>
  <c r="E37" i="1"/>
  <c r="D37" i="1"/>
  <c r="C37" i="1"/>
  <c r="Q36" i="1"/>
  <c r="G36" i="1"/>
  <c r="F36" i="1"/>
  <c r="E36" i="1"/>
  <c r="D36" i="1"/>
  <c r="C36" i="1"/>
  <c r="Q35" i="1"/>
  <c r="G35" i="1"/>
  <c r="F35" i="1"/>
  <c r="E35" i="1"/>
  <c r="D35" i="1"/>
  <c r="C35" i="1"/>
  <c r="Q34" i="1"/>
  <c r="G34" i="1"/>
  <c r="F34" i="1"/>
  <c r="E34" i="1"/>
  <c r="D34" i="1"/>
  <c r="C34" i="1"/>
  <c r="Q33" i="1"/>
  <c r="G33" i="1"/>
  <c r="F33" i="1"/>
  <c r="E33" i="1"/>
  <c r="D33" i="1"/>
  <c r="C33" i="1"/>
  <c r="Q32" i="1"/>
  <c r="G32" i="1"/>
  <c r="F32" i="1"/>
  <c r="E32" i="1"/>
  <c r="D32" i="1"/>
  <c r="C32" i="1"/>
  <c r="Q31" i="1"/>
  <c r="G31" i="1"/>
  <c r="F31" i="1"/>
  <c r="E31" i="1"/>
  <c r="D31" i="1"/>
  <c r="C31" i="1"/>
  <c r="Q30" i="1"/>
  <c r="G30" i="1"/>
  <c r="F30" i="1"/>
  <c r="E30" i="1"/>
  <c r="D30" i="1"/>
  <c r="C30" i="1"/>
  <c r="Q29" i="1"/>
  <c r="G29" i="1"/>
  <c r="F29" i="1"/>
  <c r="E29" i="1"/>
  <c r="D29" i="1"/>
  <c r="C29" i="1"/>
  <c r="Q28" i="1"/>
  <c r="G28" i="1"/>
  <c r="F28" i="1"/>
  <c r="E28" i="1"/>
  <c r="D28" i="1"/>
  <c r="C28" i="1"/>
  <c r="Q27" i="1"/>
  <c r="G27" i="1"/>
  <c r="F27" i="1"/>
  <c r="E27" i="1"/>
  <c r="D27" i="1"/>
  <c r="C27" i="1"/>
  <c r="Q26" i="1"/>
  <c r="G26" i="1"/>
  <c r="F26" i="1"/>
  <c r="E26" i="1"/>
  <c r="D26" i="1"/>
  <c r="C26" i="1"/>
  <c r="Q25" i="1"/>
  <c r="G25" i="1"/>
  <c r="F25" i="1"/>
  <c r="E25" i="1"/>
  <c r="D25" i="1"/>
  <c r="C25" i="1"/>
  <c r="Q24" i="1"/>
  <c r="G24" i="1"/>
  <c r="F24" i="1"/>
  <c r="E24" i="1"/>
  <c r="D24" i="1"/>
  <c r="C24" i="1"/>
  <c r="Q23" i="1"/>
  <c r="G23" i="1"/>
  <c r="F23" i="1"/>
  <c r="V19" i="1" s="1"/>
  <c r="E23" i="1"/>
  <c r="D23" i="1"/>
  <c r="C23" i="1"/>
  <c r="V21" i="1"/>
  <c r="V20" i="1"/>
  <c r="V17" i="1"/>
  <c r="S43" i="1" s="1"/>
  <c r="V16" i="1"/>
  <c r="S42" i="1" s="1"/>
  <c r="V15" i="1"/>
  <c r="S41" i="1" s="1"/>
  <c r="V18" i="1" l="1"/>
  <c r="S44" i="1" s="1"/>
  <c r="H43" i="1"/>
  <c r="H42" i="1" s="1"/>
</calcChain>
</file>

<file path=xl/sharedStrings.xml><?xml version="1.0" encoding="utf-8"?>
<sst xmlns="http://schemas.openxmlformats.org/spreadsheetml/2006/main" count="77" uniqueCount="69">
  <si>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</si>
  <si>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</si>
  <si>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</si>
  <si>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</si>
  <si>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велоспорту на треке</t>
  </si>
  <si>
    <t>ИТОГОВЫЙ ПРОТОКОЛ</t>
  </si>
  <si>
    <t>трек - гонка по очкам</t>
  </si>
  <si>
    <t>МЕСТО ПРОВЕДЕНИЯ: г. Тула</t>
  </si>
  <si>
    <t>ВРЕМЯ ГОНКИ:</t>
  </si>
  <si>
    <t>№ ВРВС: 0080311811Я</t>
  </si>
  <si>
    <t>ДАТА ПРОВЕДЕНИЯ: 14 июля 2023 года</t>
  </si>
  <si>
    <t>СРЕДНЯЯ СКОРОСТЬ:</t>
  </si>
  <si>
    <t>№ ЕКП 2023: 26276</t>
  </si>
  <si>
    <t>ИНФОРМАЦИЯ О ЖЮРИ И ГСК СОРЕВНОВАНИЙ:</t>
  </si>
  <si>
    <t>ТЕХНИЧЕСКИЕ ДАННЫЕ ТРАССЫ:</t>
  </si>
  <si>
    <t>КМС</t>
  </si>
  <si>
    <t>ТЕХНИЧЕСКИЙ ДЕЛЕГАТ ФВСР:</t>
  </si>
  <si>
    <t>НАЗВАНИЕ ТРАССЫ / РЕГ. НОМЕР: Тульский велотрек</t>
  </si>
  <si>
    <t>1 СР</t>
  </si>
  <si>
    <t>ГЛАВНЫЙ СУДЬЯ:</t>
  </si>
  <si>
    <t>Гниденко В.Н. (ВК, .Тула)</t>
  </si>
  <si>
    <t>ПОКРЫТИЕ ТРЕКА: бетон</t>
  </si>
  <si>
    <t>2 СР</t>
  </si>
  <si>
    <t>ГЛАВНЫЙ СЕКРЕТАРЬ:</t>
  </si>
  <si>
    <t>Максимова Е. Г (ВК, Тула)</t>
  </si>
  <si>
    <t>ДЛИНА ТРЕКА: 333 м</t>
  </si>
  <si>
    <t>3 СР</t>
  </si>
  <si>
    <t>СУДЬЯ НА ФИНИШЕ:</t>
  </si>
  <si>
    <t>Копылов С. В. (ВК, Тула)</t>
  </si>
  <si>
    <t>ДИСТАНЦИЯ: ДЛИНА КРУГА/КРУГОВ</t>
  </si>
  <si>
    <t>0,333/36</t>
  </si>
  <si>
    <t>1 сп.юн.р.</t>
  </si>
  <si>
    <t>2 сп.юн.р.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</si>
  <si>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</si>
  <si>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</si>
  <si>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</si>
  <si>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</si>
  <si>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</si>
  <si>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</si>
  <si>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</si>
  <si>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</si>
  <si>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</si>
  <si>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</si>
  <si>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</si>
  <si>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</si>
  <si>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</si>
  <si>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3 сп.юн.р.</t>
  </si>
  <si>
    <t>+ ЗА КРУГ</t>
  </si>
  <si>
    <t>- ЗА КРУГ</t>
  </si>
  <si>
    <t xml:space="preserve">предупреждение за проход по нейтральной полосе </t>
  </si>
  <si>
    <t>снят</t>
  </si>
  <si>
    <t>ПОГОДНЫЕ УСЛОВИЯ</t>
  </si>
  <si>
    <t>СТАТИСТИКА ГОНКИ</t>
  </si>
  <si>
    <t>Температура: +20</t>
  </si>
  <si>
    <t>Субъектов РФ</t>
  </si>
  <si>
    <t>Влажность: 62%</t>
  </si>
  <si>
    <t>Заявлено</t>
  </si>
  <si>
    <t xml:space="preserve">Осадки: 0 </t>
  </si>
  <si>
    <t>Стартовало</t>
  </si>
  <si>
    <t>Ветер: 3 м/с</t>
  </si>
  <si>
    <t>Финишировало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</si>
  <si>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</si>
  <si>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</si>
  <si>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</si>
  <si>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</si>
  <si>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</si>
  <si>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</si>
  <si>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</si>
  <si>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ДЕВУШКИ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</si>
</sst>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.00"/>
    <numFmt numFmtId="165" formatCode="m:ss.000"/>
  </numFmts>
  <fonts count="29"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mo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 (Основной текст)"/>
      <charset val="204"/>
    </font>
    <font>
      <sz val="12"/>
      <color theme="1"/>
      <name val="Calibri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</fills>
  <borders count="5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3" fillId="0" borderId="0" xfId="0" applyFont="1" applyAlignment="1">
      <alignment horizontal="center" vertical="center"/>
    </xf>
    <xf numFmtId="14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1"/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right" vertical="center"/>
    </xf>
    <xf numFmtId="164" fontId="16" fillId="2" borderId="16" xfId="0" applyNumberFormat="1" applyFont="1" applyFill="1" applyBorder="1" applyAlignment="1">
      <alignment horizontal="left" vertical="center"/>
    </xf>
    <xf numFmtId="14" fontId="3" fillId="2" borderId="14" xfId="0" applyNumberFormat="1" applyFont="1" applyFill="1" applyBorder="1" applyAlignment="1">
      <alignment vertical="center"/>
    </xf>
    <xf numFmtId="0" fontId="17" fillId="0" borderId="14" xfId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4" fontId="3" fillId="2" borderId="18" xfId="0" applyNumberFormat="1" applyFont="1" applyFill="1" applyBorder="1" applyAlignment="1">
      <alignment vertical="center"/>
    </xf>
    <xf numFmtId="0" fontId="17" fillId="0" borderId="19" xfId="0" applyFont="1" applyBorder="1" applyAlignment="1">
      <alignment horizontal="right" vertical="center"/>
    </xf>
    <xf numFmtId="164" fontId="16" fillId="2" borderId="14" xfId="0" applyNumberFormat="1" applyFont="1" applyFill="1" applyBorder="1" applyAlignment="1">
      <alignment horizontal="left" vertical="center"/>
    </xf>
    <xf numFmtId="1" fontId="16" fillId="2" borderId="14" xfId="0" applyNumberFormat="1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0" fontId="3" fillId="2" borderId="0" xfId="0" applyFont="1" applyFill="1"/>
    <xf numFmtId="49" fontId="15" fillId="2" borderId="17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14" fontId="3" fillId="2" borderId="21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3" fillId="0" borderId="0" xfId="0" applyFont="1"/>
    <xf numFmtId="0" fontId="20" fillId="3" borderId="0" xfId="0" applyFont="1" applyFill="1" applyAlignment="1">
      <alignment horizontal="center" vertical="center"/>
    </xf>
    <xf numFmtId="0" fontId="0" fillId="0" borderId="29" xfId="0" applyBorder="1"/>
    <xf numFmtId="0" fontId="8" fillId="4" borderId="33" xfId="0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14" fontId="13" fillId="0" borderId="15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/>
    <xf numFmtId="0" fontId="0" fillId="0" borderId="41" xfId="0" applyBorder="1"/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/>
    </xf>
    <xf numFmtId="14" fontId="13" fillId="0" borderId="45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0" fontId="0" fillId="0" borderId="44" xfId="0" applyBorder="1"/>
    <xf numFmtId="0" fontId="0" fillId="0" borderId="48" xfId="0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4" fontId="1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4" borderId="26" xfId="0" applyFont="1" applyFill="1" applyBorder="1" applyAlignment="1">
      <alignment vertical="center"/>
    </xf>
    <xf numFmtId="0" fontId="26" fillId="0" borderId="13" xfId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49" fontId="26" fillId="0" borderId="14" xfId="0" applyNumberFormat="1" applyFont="1" applyBorder="1" applyAlignment="1">
      <alignment horizontal="left" vertical="center"/>
    </xf>
    <xf numFmtId="14" fontId="26" fillId="0" borderId="5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1" fontId="26" fillId="0" borderId="15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" fontId="27" fillId="0" borderId="11" xfId="0" applyNumberFormat="1" applyFont="1" applyBorder="1"/>
    <xf numFmtId="0" fontId="26" fillId="0" borderId="11" xfId="0" applyFont="1" applyBorder="1" applyAlignment="1">
      <alignment horizontal="right" vertical="center"/>
    </xf>
    <xf numFmtId="164" fontId="26" fillId="0" borderId="11" xfId="0" applyNumberFormat="1" applyFont="1" applyBorder="1" applyAlignment="1">
      <alignment vertical="center"/>
    </xf>
    <xf numFmtId="2" fontId="26" fillId="0" borderId="52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9" fontId="26" fillId="0" borderId="14" xfId="0" applyNumberFormat="1" applyFont="1" applyBorder="1" applyAlignment="1">
      <alignment horizontal="left" vertical="center"/>
    </xf>
    <xf numFmtId="14" fontId="26" fillId="0" borderId="5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9" fontId="26" fillId="0" borderId="16" xfId="0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49" fontId="26" fillId="0" borderId="53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1" fontId="27" fillId="0" borderId="0" xfId="0" applyNumberFormat="1" applyFont="1"/>
    <xf numFmtId="0" fontId="26" fillId="0" borderId="0" xfId="0" applyFont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2" fontId="26" fillId="0" borderId="54" xfId="0" applyNumberFormat="1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2" fontId="26" fillId="0" borderId="16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4" fontId="26" fillId="0" borderId="55" xfId="0" applyNumberFormat="1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49" fontId="26" fillId="0" borderId="55" xfId="0" applyNumberFormat="1" applyFont="1" applyBorder="1" applyAlignment="1">
      <alignment horizontal="left" vertical="center"/>
    </xf>
    <xf numFmtId="49" fontId="26" fillId="0" borderId="8" xfId="0" applyNumberFormat="1" applyFont="1" applyBorder="1" applyAlignment="1">
      <alignment horizontal="left" vertical="center"/>
    </xf>
    <xf numFmtId="0" fontId="27" fillId="0" borderId="8" xfId="0" applyFont="1" applyBorder="1"/>
    <xf numFmtId="1" fontId="27" fillId="0" borderId="8" xfId="0" applyNumberFormat="1" applyFont="1" applyBorder="1"/>
    <xf numFmtId="0" fontId="26" fillId="0" borderId="8" xfId="0" applyFont="1" applyBorder="1" applyAlignment="1">
      <alignment horizontal="right" vertical="center"/>
    </xf>
    <xf numFmtId="164" fontId="26" fillId="0" borderId="8" xfId="0" applyNumberFormat="1" applyFont="1" applyBorder="1" applyAlignment="1">
      <alignment vertical="center"/>
    </xf>
    <xf numFmtId="2" fontId="26" fillId="0" borderId="56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4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/>
    </xf>
    <xf numFmtId="0" fontId="28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" fontId="21" fillId="0" borderId="0" xfId="0" applyNumberFormat="1" applyFont="1"/>
    <xf numFmtId="0" fontId="18" fillId="0" borderId="57" xfId="0" applyFont="1" applyBorder="1" applyAlignment="1">
      <alignment horizontal="center" vertical="center"/>
    </xf>
    <xf numFmtId="0" fontId="6" fillId="0" borderId="18" xfId="0" applyFont="1" applyBorder="1"/>
    <xf numFmtId="0" fontId="18" fillId="0" borderId="19" xfId="0" applyFont="1" applyBorder="1" applyAlignment="1">
      <alignment horizontal="center" vertical="center"/>
    </xf>
    <xf numFmtId="0" fontId="6" fillId="0" borderId="19" xfId="0" applyFont="1" applyBorder="1"/>
    <xf numFmtId="0" fontId="18" fillId="0" borderId="18" xfId="0" applyFont="1" applyBorder="1" applyAlignment="1">
      <alignment horizontal="center" vertical="center"/>
    </xf>
    <xf numFmtId="0" fontId="6" fillId="0" borderId="58" xfId="0" applyFont="1" applyBorder="1"/>
    <xf numFmtId="0" fontId="11" fillId="4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11" fillId="4" borderId="14" xfId="0" applyFont="1" applyFill="1" applyBorder="1" applyAlignment="1">
      <alignment horizontal="center" vertical="center"/>
    </xf>
    <xf numFmtId="0" fontId="6" fillId="0" borderId="17" xfId="0" applyFont="1" applyBorder="1"/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0" fillId="0" borderId="0" xfId="0"/>
    <xf numFmtId="0" fontId="6" fillId="0" borderId="8" xfId="0" applyFont="1" applyBorder="1"/>
    <xf numFmtId="0" fontId="6" fillId="0" borderId="12" xfId="0" applyFont="1" applyBorder="1"/>
    <xf numFmtId="0" fontId="6" fillId="0" borderId="6" xfId="0" applyFont="1" applyBorder="1"/>
    <xf numFmtId="0" fontId="6" fillId="0" borderId="9" xfId="0" applyFont="1" applyBorder="1"/>
    <xf numFmtId="1" fontId="8" fillId="4" borderId="24" xfId="0" applyNumberFormat="1" applyFont="1" applyFill="1" applyBorder="1" applyAlignment="1">
      <alignment horizontal="center" vertical="center" wrapText="1"/>
    </xf>
    <xf numFmtId="0" fontId="6" fillId="0" borderId="32" xfId="0" applyFont="1" applyBorder="1"/>
    <xf numFmtId="164" fontId="8" fillId="4" borderId="25" xfId="0" applyNumberFormat="1" applyFont="1" applyFill="1" applyBorder="1" applyAlignment="1">
      <alignment horizontal="center" vertical="center" wrapText="1"/>
    </xf>
    <xf numFmtId="0" fontId="6" fillId="0" borderId="27" xfId="0" applyFont="1" applyBorder="1"/>
    <xf numFmtId="2" fontId="8" fillId="4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6" fillId="0" borderId="34" xfId="0" applyFont="1" applyBorder="1"/>
    <xf numFmtId="0" fontId="12" fillId="4" borderId="49" xfId="0" applyFont="1" applyFill="1" applyBorder="1" applyAlignment="1">
      <alignment horizontal="center" vertical="center"/>
    </xf>
    <xf numFmtId="0" fontId="6" fillId="0" borderId="26" xfId="0" applyFont="1" applyBorder="1"/>
    <xf numFmtId="0" fontId="12" fillId="4" borderId="26" xfId="0" applyFont="1" applyFill="1" applyBorder="1" applyAlignment="1">
      <alignment horizontal="center" vertical="center"/>
    </xf>
    <xf numFmtId="0" fontId="6" fillId="0" borderId="50" xfId="0" applyFont="1" applyBorder="1"/>
    <xf numFmtId="164" fontId="16" fillId="2" borderId="16" xfId="0" applyNumberFormat="1" applyFont="1" applyFill="1" applyBorder="1" applyAlignment="1">
      <alignment horizontal="left" vertical="center"/>
    </xf>
    <xf numFmtId="0" fontId="3" fillId="0" borderId="14" xfId="0" applyFont="1" applyBorder="1"/>
    <xf numFmtId="0" fontId="3" fillId="0" borderId="17" xfId="0" applyFont="1" applyBorder="1"/>
    <xf numFmtId="0" fontId="8" fillId="4" borderId="23" xfId="0" applyFont="1" applyFill="1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14" fontId="8" fillId="4" borderId="24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165" fontId="9" fillId="2" borderId="11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3" fillId="0" borderId="8" xfId="0" applyFont="1" applyBorder="1"/>
    <xf numFmtId="0" fontId="12" fillId="2" borderId="13" xfId="0" applyFont="1" applyFill="1" applyBorder="1" applyAlignment="1">
      <alignment horizontal="center" vertical="center"/>
    </xf>
    <xf numFmtId="0" fontId="6" fillId="0" borderId="15" xfId="0" applyFont="1" applyBorder="1"/>
    <xf numFmtId="164" fontId="12" fillId="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center" vertical="center"/>
    </xf>
    <xf numFmtId="0" fontId="6" fillId="0" borderId="0" xfId="0" applyFont="1"/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5" xfId="1" xr:uid="{E2E993E0-8F2A-844A-8FAE-D90987E7D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66675</xdr:rowOff>
    </xdr:from>
    <xdr:ext cx="771525" cy="590550"/>
    <xdr:pic>
      <xdr:nvPicPr>
        <xdr:cNvPr id="2" name="image2.jpg">
          <a:extLst>
            <a:ext uri="{FF2B5EF4-FFF2-40B4-BE49-F238E27FC236}">
              <a16:creationId xmlns:a16="http://schemas.microsoft.com/office/drawing/2014/main" id="{DBD4DB86-0FE1-4447-A734-C7398A8F21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6675"/>
          <a:ext cx="771525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180975</xdr:colOff>
      <xdr:row>0</xdr:row>
      <xdr:rowOff>76200</xdr:rowOff>
    </xdr:from>
    <xdr:ext cx="981075" cy="590550"/>
    <xdr:pic>
      <xdr:nvPicPr>
        <xdr:cNvPr id="3" name="image1.jpg">
          <a:extLst>
            <a:ext uri="{FF2B5EF4-FFF2-40B4-BE49-F238E27FC236}">
              <a16:creationId xmlns:a16="http://schemas.microsoft.com/office/drawing/2014/main" id="{6F2C0D0A-EE7E-7941-B2D2-3BF000F79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93375" y="76200"/>
          <a:ext cx="981075" cy="5905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11</xdr:col>
      <xdr:colOff>29633</xdr:colOff>
      <xdr:row>49</xdr:row>
      <xdr:rowOff>12700</xdr:rowOff>
    </xdr:from>
    <xdr:to>
      <xdr:col>13</xdr:col>
      <xdr:colOff>559860</xdr:colOff>
      <xdr:row>53</xdr:row>
      <xdr:rowOff>79376</xdr:rowOff>
    </xdr:to>
    <xdr:pic>
      <xdr:nvPicPr>
        <xdr:cNvPr id="4" name="Рисунок 3" descr="C:\Users\Judge\Desktop\Максимова.jpg">
          <a:extLst>
            <a:ext uri="{FF2B5EF4-FFF2-40B4-BE49-F238E27FC236}">
              <a16:creationId xmlns:a16="http://schemas.microsoft.com/office/drawing/2014/main" id="{DB203ACD-CCBD-CD47-9EDA-EA9290FAB3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32362" b="83172" l="17308" r="85470">
                      <a14:foregroundMark x1="24786" y1="50162" x2="63462" y2="50485"/>
                      <a14:foregroundMark x1="63462" y1="50485" x2="66880" y2="44984"/>
                      <a14:foregroundMark x1="66239" y1="43366" x2="73718" y2="41748"/>
                      <a14:foregroundMark x1="63248" y1="45631" x2="75000" y2="83172"/>
                      <a14:foregroundMark x1="75000" y1="83172" x2="36538" y2="72492"/>
                      <a14:foregroundMark x1="36538" y1="72492" x2="32265" y2="34628"/>
                      <a14:foregroundMark x1="32265" y1="34628" x2="63889" y2="4563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999" t="26757" r="6016" b="16424"/>
        <a:stretch/>
      </xdr:blipFill>
      <xdr:spPr bwMode="auto">
        <a:xfrm>
          <a:off x="6709833" y="7950200"/>
          <a:ext cx="1012827" cy="676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591256</xdr:colOff>
      <xdr:row>48</xdr:row>
      <xdr:rowOff>125589</xdr:rowOff>
    </xdr:from>
    <xdr:to>
      <xdr:col>6</xdr:col>
      <xdr:colOff>498213</xdr:colOff>
      <xdr:row>53</xdr:row>
      <xdr:rowOff>116993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0A97C46-F297-FB47-A126-A1B702CC997A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956" y="7910689"/>
          <a:ext cx="1176957" cy="7534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512233</xdr:colOff>
      <xdr:row>49</xdr:row>
      <xdr:rowOff>88901</xdr:rowOff>
    </xdr:from>
    <xdr:to>
      <xdr:col>18</xdr:col>
      <xdr:colOff>372533</xdr:colOff>
      <xdr:row>53</xdr:row>
      <xdr:rowOff>79225</xdr:rowOff>
    </xdr:to>
    <xdr:pic>
      <xdr:nvPicPr>
        <xdr:cNvPr id="6" name="Рисунок 8">
          <a:extLst>
            <a:ext uri="{FF2B5EF4-FFF2-40B4-BE49-F238E27FC236}">
              <a16:creationId xmlns:a16="http://schemas.microsoft.com/office/drawing/2014/main" id="{52E2B6E7-93AA-AD4A-8050-959C1C710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5733" y="8026401"/>
          <a:ext cx="1219200" cy="59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92;&#1080;&#1085;&#1072;&#1083;%20&#1084;&#1072;&#1083;%20&#1055;&#1056;.xlsx" TargetMode="External"/><Relationship Id="rId1" Type="http://schemas.openxmlformats.org/officeDocument/2006/relationships/externalLinkPath" Target="&#1092;&#1080;&#1085;&#1072;&#1083;%20&#1084;&#1072;&#1083;%20&#1055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т 500 д РГ 7-8"/>
      <sheetName val="ст 500 д РГ 9-10"/>
      <sheetName val="ст 1000 ю ПР"/>
      <sheetName val="ст 1000 ю РГ"/>
      <sheetName val="ст мэдисон д ПР  "/>
      <sheetName val="ст мэдисон ю ПР "/>
      <sheetName val="ст выб д РГ  "/>
      <sheetName val="ст выб ю РГ "/>
      <sheetName val="ст очки д РГ "/>
      <sheetName val="ст очки ю РГ"/>
      <sheetName val="ст 200 д ПР"/>
      <sheetName val="ст 200 ю ПР"/>
      <sheetName val="ст 200 д РГ"/>
      <sheetName val="ст 200 ю РГ "/>
      <sheetName val="тех 3 км д"/>
      <sheetName val="тех 3 км ю"/>
      <sheetName val="спринт д ПР"/>
      <sheetName val="спринт ю ПР"/>
      <sheetName val="спринт ю РГ"/>
      <sheetName val="спринт д ПР (2)"/>
      <sheetName val="спринт ю ПР (2)"/>
      <sheetName val="спринт ю РГ (2)"/>
      <sheetName val="спринт д ПР (3)"/>
      <sheetName val="спринт ю ПР (3)"/>
      <sheetName val="спринт д РГ"/>
      <sheetName val="спринт ю РГ (3)"/>
      <sheetName val="спринт д ПР (4)"/>
      <sheetName val="спринт ю ПР (4)"/>
      <sheetName val="спринт д РГ (3)"/>
      <sheetName val="спринт ю РГ (4)"/>
      <sheetName val="очки д РГ"/>
      <sheetName val="очки ю РГ "/>
      <sheetName val="спринт д ПР (5)"/>
      <sheetName val="спринт ю ПР (5)"/>
      <sheetName val="спринт д РГ (4)"/>
      <sheetName val="спринт ю РГ (5)"/>
      <sheetName val="ст очки д ПР "/>
      <sheetName val="ст очки ю ПР"/>
      <sheetName val="мой списокД"/>
      <sheetName val="мой список М"/>
      <sheetName val="спис ВС РЕГИОНЫ  РС"/>
      <sheetName val="спис ПР"/>
      <sheetName val="200 д ПР"/>
      <sheetName val="200 м ПР "/>
      <sheetName val="спринт д ПР (6)"/>
      <sheetName val="спринт ю ПР (6)"/>
      <sheetName val="сп д ПР"/>
      <sheetName val="сп ю ПР "/>
      <sheetName val="очки д ПР"/>
      <sheetName val="очки ю ПР "/>
      <sheetName val="мэдисон д ПР "/>
      <sheetName val="мэдисон ю ПР  "/>
      <sheetName val="1000 ю ПР"/>
      <sheetName val="спис ВС"/>
      <sheetName val="кейрин д"/>
      <sheetName val="кейрин ю"/>
      <sheetName val="кейрин ф д"/>
      <sheetName val="кейрин ф ю"/>
      <sheetName val="спис РГ"/>
      <sheetName val="200 д РГ"/>
      <sheetName val="200 м РГ"/>
      <sheetName val="спринт д РГ (5)"/>
      <sheetName val="спринт ю РГ (6)"/>
      <sheetName val="сп д РГ"/>
      <sheetName val="сп ю РГ"/>
      <sheetName val="выб д РГ"/>
      <sheetName val="выб ю РГ "/>
      <sheetName val="500 д РГ"/>
      <sheetName val="500 д РГ (2)"/>
      <sheetName val="1000 ю Р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10132790051</v>
          </cell>
          <cell r="D9" t="str">
            <v>Дроздова Ольга</v>
          </cell>
          <cell r="E9">
            <v>39616</v>
          </cell>
          <cell r="F9" t="str">
            <v>1 СР</v>
          </cell>
          <cell r="G9" t="str">
            <v>Тульская область</v>
          </cell>
        </row>
        <row r="10">
          <cell r="B10">
            <v>2</v>
          </cell>
          <cell r="C10">
            <v>10132789849</v>
          </cell>
          <cell r="D10" t="str">
            <v>Лучина Виктория</v>
          </cell>
          <cell r="E10">
            <v>39558</v>
          </cell>
          <cell r="F10" t="str">
            <v>1 СР</v>
          </cell>
          <cell r="G10" t="str">
            <v>Тульская область</v>
          </cell>
        </row>
        <row r="11">
          <cell r="B11">
            <v>3</v>
          </cell>
          <cell r="C11">
            <v>10137919432</v>
          </cell>
          <cell r="D11" t="str">
            <v>Ермолова Мария</v>
          </cell>
          <cell r="E11">
            <v>39688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10094255385</v>
          </cell>
          <cell r="D12" t="str">
            <v>Изотова Анна</v>
          </cell>
          <cell r="E12">
            <v>39316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10216899027</v>
          </cell>
          <cell r="D13" t="str">
            <v>Юрченко Александра</v>
          </cell>
          <cell r="E13">
            <v>39346</v>
          </cell>
          <cell r="F13" t="str">
            <v>КМС</v>
          </cell>
          <cell r="G13" t="str">
            <v>Тульская область</v>
          </cell>
        </row>
        <row r="14">
          <cell r="B14">
            <v>6</v>
          </cell>
          <cell r="C14">
            <v>10119926033</v>
          </cell>
          <cell r="D14" t="str">
            <v>Боброва Мария</v>
          </cell>
          <cell r="E14">
            <v>39162</v>
          </cell>
          <cell r="F14" t="str">
            <v>2 СР</v>
          </cell>
          <cell r="G14" t="str">
            <v>Тульская область</v>
          </cell>
        </row>
        <row r="15">
          <cell r="B15">
            <v>7</v>
          </cell>
          <cell r="C15">
            <v>10131329088</v>
          </cell>
          <cell r="D15" t="str">
            <v>Кузьмина Каролина</v>
          </cell>
          <cell r="E15">
            <v>39167</v>
          </cell>
          <cell r="F15" t="str">
            <v>1 СР</v>
          </cell>
          <cell r="G15" t="str">
            <v>Тульская область</v>
          </cell>
        </row>
        <row r="16">
          <cell r="B16">
            <v>8</v>
          </cell>
          <cell r="C16">
            <v>10130345045</v>
          </cell>
          <cell r="D16" t="str">
            <v>Соколова Софья</v>
          </cell>
          <cell r="E16">
            <v>39106</v>
          </cell>
          <cell r="F16" t="str">
            <v>1 СР</v>
          </cell>
          <cell r="G16" t="str">
            <v>Тульская область</v>
          </cell>
        </row>
        <row r="17">
          <cell r="B17">
            <v>9</v>
          </cell>
          <cell r="C17">
            <v>0</v>
          </cell>
          <cell r="D17" t="str">
            <v>Кузина Анна</v>
          </cell>
          <cell r="E17">
            <v>39443</v>
          </cell>
          <cell r="F17" t="str">
            <v>1 СР</v>
          </cell>
          <cell r="G17" t="str">
            <v>Тульская область</v>
          </cell>
        </row>
        <row r="18">
          <cell r="B18">
            <v>10</v>
          </cell>
          <cell r="C18">
            <v>10142530164</v>
          </cell>
          <cell r="D18" t="str">
            <v>Ростовцева Светлана</v>
          </cell>
          <cell r="E18">
            <v>39776</v>
          </cell>
          <cell r="F18" t="str">
            <v>КМС</v>
          </cell>
          <cell r="G18" t="str">
            <v>Тульская область</v>
          </cell>
        </row>
        <row r="19">
          <cell r="B19">
            <v>11</v>
          </cell>
          <cell r="C19">
            <v>10142335255</v>
          </cell>
          <cell r="D19" t="str">
            <v>Гвоздева Диана</v>
          </cell>
          <cell r="E19">
            <v>39650</v>
          </cell>
          <cell r="F19" t="str">
            <v>2 СР</v>
          </cell>
          <cell r="G19" t="str">
            <v>Тульская область</v>
          </cell>
        </row>
        <row r="20">
          <cell r="B20">
            <v>12</v>
          </cell>
          <cell r="C20">
            <v>0</v>
          </cell>
          <cell r="D20" t="str">
            <v>Мишина Алена</v>
          </cell>
          <cell r="E20">
            <v>39871</v>
          </cell>
          <cell r="F20" t="str">
            <v>2 СР</v>
          </cell>
          <cell r="G20" t="str">
            <v>Тульская область</v>
          </cell>
        </row>
        <row r="21">
          <cell r="B21">
            <v>13</v>
          </cell>
          <cell r="C21">
            <v>10142531073</v>
          </cell>
          <cell r="D21" t="str">
            <v>Горелова Валерия</v>
          </cell>
          <cell r="E21">
            <v>40447</v>
          </cell>
          <cell r="F21" t="str">
            <v>3 СР</v>
          </cell>
          <cell r="G21" t="str">
            <v>Тульская область</v>
          </cell>
        </row>
        <row r="22">
          <cell r="B22">
            <v>14</v>
          </cell>
          <cell r="C22">
            <v>0</v>
          </cell>
          <cell r="D22" t="str">
            <v>Болясова Дарья</v>
          </cell>
          <cell r="E22">
            <v>39895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0</v>
          </cell>
          <cell r="D23" t="str">
            <v>Чернова Екатерина</v>
          </cell>
          <cell r="E23">
            <v>40253</v>
          </cell>
          <cell r="F23" t="str">
            <v>1 сп.юн.р.</v>
          </cell>
          <cell r="G23" t="str">
            <v>Тульская область</v>
          </cell>
        </row>
        <row r="24">
          <cell r="B24">
            <v>16</v>
          </cell>
          <cell r="C24">
            <v>0</v>
          </cell>
          <cell r="D24" t="str">
            <v>Богнат Александра</v>
          </cell>
          <cell r="E24">
            <v>39863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0</v>
          </cell>
          <cell r="D25" t="str">
            <v>Машкова Полина</v>
          </cell>
          <cell r="E25">
            <v>40163</v>
          </cell>
          <cell r="F25" t="str">
            <v>1 сп.юн.р.</v>
          </cell>
          <cell r="G25" t="str">
            <v>Тульская область</v>
          </cell>
        </row>
        <row r="26">
          <cell r="B26">
            <v>18</v>
          </cell>
          <cell r="C26">
            <v>0</v>
          </cell>
          <cell r="D26" t="str">
            <v xml:space="preserve">Анискина Полина </v>
          </cell>
          <cell r="E26">
            <v>40067</v>
          </cell>
          <cell r="F26" t="str">
            <v>3 СР</v>
          </cell>
          <cell r="G26" t="str">
            <v>Тульская область</v>
          </cell>
        </row>
        <row r="27">
          <cell r="B27">
            <v>19</v>
          </cell>
          <cell r="C27">
            <v>0</v>
          </cell>
          <cell r="D27" t="str">
            <v>Шилованова София</v>
          </cell>
          <cell r="E27">
            <v>40272</v>
          </cell>
          <cell r="F27" t="str">
            <v>3 СР</v>
          </cell>
          <cell r="G27" t="str">
            <v>Тульская область</v>
          </cell>
        </row>
        <row r="29">
          <cell r="B29">
            <v>20</v>
          </cell>
          <cell r="C29">
            <v>10127774747</v>
          </cell>
          <cell r="D29" t="str">
            <v>Булавкина Анастасия</v>
          </cell>
          <cell r="E29">
            <v>39361</v>
          </cell>
          <cell r="F29" t="str">
            <v>КМС</v>
          </cell>
          <cell r="G29" t="str">
            <v xml:space="preserve">Московская область </v>
          </cell>
        </row>
        <row r="31">
          <cell r="B31">
            <v>21</v>
          </cell>
          <cell r="C31">
            <v>10112463400</v>
          </cell>
          <cell r="D31" t="str">
            <v>Сашенкова Александра</v>
          </cell>
          <cell r="E31">
            <v>39458</v>
          </cell>
          <cell r="F31" t="str">
            <v>КМС</v>
          </cell>
          <cell r="G31" t="str">
            <v>Москва</v>
          </cell>
        </row>
        <row r="32">
          <cell r="B32">
            <v>22</v>
          </cell>
          <cell r="C32">
            <v>10131543502</v>
          </cell>
          <cell r="D32" t="str">
            <v>Солозобова Вероника</v>
          </cell>
          <cell r="E32">
            <v>39647</v>
          </cell>
          <cell r="F32" t="str">
            <v>КМС</v>
          </cell>
          <cell r="G32" t="str">
            <v>Москва</v>
          </cell>
        </row>
        <row r="33">
          <cell r="B33">
            <v>23</v>
          </cell>
          <cell r="C33">
            <v>10138758783</v>
          </cell>
          <cell r="D33" t="str">
            <v xml:space="preserve">Савичева Кристина </v>
          </cell>
          <cell r="E33">
            <v>39673</v>
          </cell>
          <cell r="F33" t="str">
            <v>1 СР</v>
          </cell>
          <cell r="G33" t="str">
            <v>Москва</v>
          </cell>
        </row>
        <row r="34">
          <cell r="B34">
            <v>24</v>
          </cell>
          <cell r="C34">
            <v>10128419492</v>
          </cell>
          <cell r="D34" t="str">
            <v xml:space="preserve">Студенникова Ярослава </v>
          </cell>
          <cell r="E34">
            <v>39785</v>
          </cell>
          <cell r="F34" t="str">
            <v>2 СР</v>
          </cell>
          <cell r="G34" t="str">
            <v>Москва</v>
          </cell>
        </row>
        <row r="35">
          <cell r="B35">
            <v>25</v>
          </cell>
          <cell r="C35">
            <v>10083844154</v>
          </cell>
          <cell r="D35" t="str">
            <v xml:space="preserve">Смирнова Анна </v>
          </cell>
          <cell r="E35">
            <v>39353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10120120235</v>
          </cell>
          <cell r="D36" t="str">
            <v>Голуенко Дарья</v>
          </cell>
          <cell r="E36">
            <v>39166</v>
          </cell>
          <cell r="F36" t="str">
            <v>1 СР</v>
          </cell>
          <cell r="G36" t="str">
            <v>Москва</v>
          </cell>
        </row>
        <row r="37">
          <cell r="B37">
            <v>27</v>
          </cell>
          <cell r="C37">
            <v>10112709637</v>
          </cell>
          <cell r="D37" t="str">
            <v>Фарафонтова Елизавета</v>
          </cell>
          <cell r="E37">
            <v>39296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10131600486</v>
          </cell>
          <cell r="D38" t="str">
            <v xml:space="preserve">Клиндух Алина </v>
          </cell>
          <cell r="E38">
            <v>39550</v>
          </cell>
          <cell r="F38" t="str">
            <v>3 СР</v>
          </cell>
          <cell r="G38" t="str">
            <v>Москва</v>
          </cell>
        </row>
        <row r="39">
          <cell r="B39">
            <v>29</v>
          </cell>
          <cell r="C39">
            <v>10136925786</v>
          </cell>
          <cell r="D39" t="str">
            <v>Бирюкова Элина</v>
          </cell>
          <cell r="E39">
            <v>40372</v>
          </cell>
          <cell r="F39" t="str">
            <v>2 СР</v>
          </cell>
          <cell r="G39" t="str">
            <v>Москва</v>
          </cell>
        </row>
        <row r="41">
          <cell r="B41">
            <v>30</v>
          </cell>
          <cell r="C41">
            <v>10132012435</v>
          </cell>
          <cell r="D41" t="str">
            <v>Лосева Анфиса</v>
          </cell>
          <cell r="E41">
            <v>39524</v>
          </cell>
          <cell r="F41" t="str">
            <v>1 СР</v>
          </cell>
          <cell r="G41" t="str">
            <v xml:space="preserve">Санкт - Петербург </v>
          </cell>
        </row>
        <row r="42">
          <cell r="B42">
            <v>31</v>
          </cell>
          <cell r="C42">
            <v>10119496506</v>
          </cell>
          <cell r="D42" t="str">
            <v>Колоницкая Виктория</v>
          </cell>
          <cell r="E42">
            <v>39295</v>
          </cell>
          <cell r="F42" t="str">
            <v>1 СР</v>
          </cell>
          <cell r="G42" t="str">
            <v xml:space="preserve">Санкт - Петербург </v>
          </cell>
        </row>
        <row r="43">
          <cell r="B43">
            <v>32</v>
          </cell>
          <cell r="C43">
            <v>10090053164</v>
          </cell>
          <cell r="D43" t="str">
            <v>Клименко Эвелина</v>
          </cell>
          <cell r="E43">
            <v>39217</v>
          </cell>
          <cell r="F43" t="str">
            <v>КМС</v>
          </cell>
          <cell r="G43" t="str">
            <v xml:space="preserve">Санкт - Петербург </v>
          </cell>
        </row>
        <row r="44">
          <cell r="B44">
            <v>33</v>
          </cell>
          <cell r="C44">
            <v>10137422207</v>
          </cell>
          <cell r="D44" t="str">
            <v>Беляева Мария</v>
          </cell>
          <cell r="E44">
            <v>39866</v>
          </cell>
          <cell r="F44" t="str">
            <v xml:space="preserve">2 СР </v>
          </cell>
          <cell r="G44" t="str">
            <v xml:space="preserve">Санкт - Петербург </v>
          </cell>
        </row>
        <row r="46">
          <cell r="B46">
            <v>34</v>
          </cell>
          <cell r="C46">
            <v>10143867249</v>
          </cell>
          <cell r="D46" t="str">
            <v xml:space="preserve">Мель Маргарита </v>
          </cell>
          <cell r="E46">
            <v>39274</v>
          </cell>
          <cell r="F46" t="str">
            <v>1 СР</v>
          </cell>
          <cell r="G46" t="str">
            <v>Краснодарский край</v>
          </cell>
        </row>
        <row r="47">
          <cell r="B47">
            <v>35</v>
          </cell>
          <cell r="C47">
            <v>10139529834</v>
          </cell>
          <cell r="D47" t="str">
            <v xml:space="preserve">Крюкова Ангелина </v>
          </cell>
          <cell r="E47">
            <v>39346</v>
          </cell>
          <cell r="F47" t="str">
            <v>3 СР</v>
          </cell>
          <cell r="G47" t="str">
            <v>Краснодарский край</v>
          </cell>
        </row>
        <row r="50">
          <cell r="B50">
            <v>36</v>
          </cell>
          <cell r="C50">
            <v>10142055268</v>
          </cell>
          <cell r="D50" t="str">
            <v>Тинькова София</v>
          </cell>
          <cell r="E50">
            <v>39565</v>
          </cell>
          <cell r="F50" t="str">
            <v>2 СР</v>
          </cell>
          <cell r="G50" t="str">
            <v xml:space="preserve">Воронежская область </v>
          </cell>
        </row>
        <row r="51">
          <cell r="B51">
            <v>37</v>
          </cell>
          <cell r="C51">
            <v>10129964624</v>
          </cell>
          <cell r="D51" t="str">
            <v xml:space="preserve">Минашкина Тамила </v>
          </cell>
          <cell r="E51">
            <v>39591</v>
          </cell>
          <cell r="F51" t="str">
            <v>КМС</v>
          </cell>
          <cell r="G51" t="str">
            <v xml:space="preserve">Воронежская область </v>
          </cell>
        </row>
        <row r="52">
          <cell r="B52">
            <v>38</v>
          </cell>
          <cell r="C52">
            <v>10116809808</v>
          </cell>
          <cell r="D52" t="str">
            <v>Ткачук Злата</v>
          </cell>
          <cell r="E52">
            <v>39733</v>
          </cell>
          <cell r="F52" t="str">
            <v>1 СР</v>
          </cell>
          <cell r="G52" t="str">
            <v xml:space="preserve">Воронежская область </v>
          </cell>
        </row>
        <row r="53">
          <cell r="B53">
            <v>39</v>
          </cell>
          <cell r="C53">
            <v>10119972109</v>
          </cell>
          <cell r="D53" t="str">
            <v>Колупаева Кристина</v>
          </cell>
          <cell r="E53">
            <v>39525</v>
          </cell>
          <cell r="F53" t="str">
            <v>КМС</v>
          </cell>
          <cell r="G53" t="str">
            <v xml:space="preserve">Воронежская область </v>
          </cell>
        </row>
        <row r="54">
          <cell r="B54">
            <v>40</v>
          </cell>
          <cell r="C54">
            <v>10116980970</v>
          </cell>
          <cell r="D54" t="str">
            <v>Игрунова Екатерина</v>
          </cell>
          <cell r="E54">
            <v>39298</v>
          </cell>
          <cell r="F54" t="str">
            <v>КМС</v>
          </cell>
          <cell r="G54" t="str">
            <v xml:space="preserve">Воронежская область </v>
          </cell>
        </row>
        <row r="55">
          <cell r="B55">
            <v>41</v>
          </cell>
          <cell r="C55">
            <v>10142216330</v>
          </cell>
          <cell r="D55" t="str">
            <v xml:space="preserve">Кулагина Арина </v>
          </cell>
          <cell r="E55">
            <v>40094</v>
          </cell>
          <cell r="F55" t="str">
            <v>3 СР</v>
          </cell>
          <cell r="G55" t="str">
            <v xml:space="preserve">Воронежская область </v>
          </cell>
        </row>
        <row r="56">
          <cell r="B56">
            <v>42</v>
          </cell>
          <cell r="C56">
            <v>20100312</v>
          </cell>
          <cell r="D56" t="str">
            <v xml:space="preserve">Сухарева Александра </v>
          </cell>
          <cell r="E56">
            <v>40249</v>
          </cell>
          <cell r="F56" t="str">
            <v>3 СР</v>
          </cell>
          <cell r="G56" t="str">
            <v xml:space="preserve">Воронежская область </v>
          </cell>
        </row>
        <row r="57">
          <cell r="B57">
            <v>43</v>
          </cell>
          <cell r="C57">
            <v>10142218047</v>
          </cell>
          <cell r="D57" t="str">
            <v>Кузнецова Виктория</v>
          </cell>
          <cell r="E57">
            <v>40035</v>
          </cell>
          <cell r="F57" t="str">
            <v>3 СР</v>
          </cell>
          <cell r="G57" t="str">
            <v xml:space="preserve">Воронежская область </v>
          </cell>
        </row>
        <row r="59">
          <cell r="B59">
            <v>44</v>
          </cell>
          <cell r="C59">
            <v>10144098534</v>
          </cell>
          <cell r="D59" t="str">
            <v>Нищева Валерия</v>
          </cell>
          <cell r="E59">
            <v>39829</v>
          </cell>
          <cell r="F59" t="str">
            <v>3 СР</v>
          </cell>
          <cell r="G59" t="str">
            <v>Ярославская область</v>
          </cell>
        </row>
        <row r="61">
          <cell r="B61">
            <v>45</v>
          </cell>
          <cell r="C61">
            <v>10141576130</v>
          </cell>
          <cell r="D61" t="str">
            <v xml:space="preserve">Курамшина Екатерина </v>
          </cell>
          <cell r="E61">
            <v>40034</v>
          </cell>
          <cell r="F61" t="str">
            <v>3 СР</v>
          </cell>
          <cell r="G61" t="str">
            <v>Пензенская область</v>
          </cell>
        </row>
        <row r="62">
          <cell r="B62">
            <v>46</v>
          </cell>
          <cell r="C62">
            <v>1013225252</v>
          </cell>
          <cell r="D62" t="str">
            <v>Жучкова Анастасия</v>
          </cell>
          <cell r="E62">
            <v>39278</v>
          </cell>
          <cell r="F62" t="str">
            <v>1 СР</v>
          </cell>
          <cell r="G62" t="str">
            <v>Пензенская область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2BFC-F732-9645-9349-A9D9D1429217}">
  <sheetPr>
    <tabColor rgb="FF548DD4"/>
    <pageSetUpPr fitToPage="1"/>
  </sheetPr>
  <dimension ref="A1:AM1009"/>
  <sheetViews>
    <sheetView tabSelected="1" view="pageBreakPreview" zoomScale="90" zoomScaleNormal="120" zoomScaleSheetLayoutView="90" workbookViewId="0">
      <selection activeCell="A11" sqref="A11:S11"/>
    </sheetView>
  </sheetViews>
  <sheetFormatPr baseColWidth="10" defaultColWidth="14.3984375" defaultRowHeight="15" customHeight="1"/>
  <cols>
    <col min="1" max="1" width="7.3984375" customWidth="1"/>
    <col min="2" max="2" width="7.796875" customWidth="1"/>
    <col min="3" max="3" width="12.796875" customWidth="1"/>
    <col min="4" max="4" width="20.19921875" customWidth="1"/>
    <col min="5" max="5" width="11.19921875" customWidth="1"/>
    <col min="6" max="6" width="8.796875" customWidth="1"/>
    <col min="7" max="7" width="21.796875" customWidth="1"/>
    <col min="8" max="13" width="3.796875" customWidth="1"/>
    <col min="14" max="14" width="9.796875" customWidth="1"/>
    <col min="15" max="16" width="9.19921875" customWidth="1"/>
    <col min="17" max="17" width="8.19921875" customWidth="1"/>
    <col min="18" max="18" width="13.19921875" customWidth="1"/>
    <col min="19" max="19" width="21.19921875" customWidth="1"/>
    <col min="20" max="22" width="8.796875" customWidth="1"/>
  </cols>
  <sheetData>
    <row r="1" spans="1:24" ht="12.75" customHeight="1">
      <c r="A1" s="202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24" ht="3" customHeight="1">
      <c r="A2" s="20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24" ht="12.75" customHeight="1">
      <c r="A3" s="202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24" ht="7.5" customHeight="1">
      <c r="A4" s="202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24" ht="6.75" customHeight="1">
      <c r="A5" s="203" t="s">
        <v>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24" ht="22.5" customHeight="1">
      <c r="A6" s="204" t="s">
        <v>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24" ht="12.75" customHeight="1">
      <c r="A7" s="193" t="s">
        <v>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24" ht="8.25" customHeight="1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</row>
    <row r="9" spans="1:24" ht="12.75" customHeight="1" thickTop="1">
      <c r="A9" s="196" t="s">
        <v>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</row>
    <row r="10" spans="1:24" ht="12.75" customHeight="1">
      <c r="A10" s="199" t="s">
        <v>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164"/>
    </row>
    <row r="11" spans="1:24" ht="12.75" customHeight="1">
      <c r="A11" s="199" t="s">
        <v>68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164"/>
    </row>
    <row r="12" spans="1:24" ht="8.25" customHeight="1">
      <c r="A12" s="201" t="s">
        <v>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5"/>
    </row>
    <row r="13" spans="1:24" ht="12.75" customHeight="1">
      <c r="A13" s="186" t="s">
        <v>7</v>
      </c>
      <c r="B13" s="160"/>
      <c r="C13" s="160"/>
      <c r="D13" s="160"/>
      <c r="E13" s="2"/>
      <c r="F13" s="3"/>
      <c r="G13" s="4" t="s">
        <v>8</v>
      </c>
      <c r="H13" s="5"/>
      <c r="I13" s="187"/>
      <c r="J13" s="160"/>
      <c r="K13" s="160"/>
      <c r="L13" s="160"/>
      <c r="M13" s="160"/>
      <c r="N13" s="6"/>
      <c r="O13" s="5"/>
      <c r="P13" s="7"/>
      <c r="Q13" s="8"/>
      <c r="R13" s="9"/>
      <c r="S13" s="10" t="s">
        <v>9</v>
      </c>
    </row>
    <row r="14" spans="1:24" ht="12.75" customHeight="1">
      <c r="A14" s="188" t="s">
        <v>10</v>
      </c>
      <c r="B14" s="189"/>
      <c r="C14" s="189"/>
      <c r="D14" s="189"/>
      <c r="E14" s="11"/>
      <c r="F14" s="12"/>
      <c r="G14" s="13" t="s">
        <v>11</v>
      </c>
      <c r="H14" s="14"/>
      <c r="I14" s="15"/>
      <c r="J14" s="15"/>
      <c r="K14" s="14"/>
      <c r="L14" s="14"/>
      <c r="M14" s="14"/>
      <c r="N14" s="16"/>
      <c r="O14" s="14"/>
      <c r="P14" s="17"/>
      <c r="Q14" s="15"/>
      <c r="R14" s="18"/>
      <c r="S14" s="19" t="s">
        <v>12</v>
      </c>
    </row>
    <row r="15" spans="1:24" ht="12.75" customHeight="1">
      <c r="A15" s="190" t="s">
        <v>13</v>
      </c>
      <c r="B15" s="156"/>
      <c r="C15" s="156"/>
      <c r="D15" s="156"/>
      <c r="E15" s="156"/>
      <c r="F15" s="156"/>
      <c r="G15" s="191"/>
      <c r="H15" s="192" t="s">
        <v>14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8"/>
      <c r="V15" s="20">
        <f>COUNTIF(F23:F405,"КМС")</f>
        <v>6</v>
      </c>
      <c r="W15" s="21" t="s">
        <v>15</v>
      </c>
      <c r="X15" s="22"/>
    </row>
    <row r="16" spans="1:24" ht="12.75" customHeight="1">
      <c r="A16" s="23" t="s">
        <v>16</v>
      </c>
      <c r="B16" s="24"/>
      <c r="C16" s="24"/>
      <c r="D16" s="25"/>
      <c r="E16" s="26" t="s">
        <v>2</v>
      </c>
      <c r="F16" s="25"/>
      <c r="G16" s="26"/>
      <c r="H16" s="178" t="s">
        <v>17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V16" s="20">
        <f>COUNTIF(F23:F405,"1 СР")</f>
        <v>4</v>
      </c>
      <c r="W16" s="21" t="s">
        <v>18</v>
      </c>
      <c r="X16" s="22"/>
    </row>
    <row r="17" spans="1:26" ht="12.75" customHeight="1">
      <c r="A17" s="23" t="s">
        <v>19</v>
      </c>
      <c r="B17" s="24"/>
      <c r="C17" s="24"/>
      <c r="D17" s="26"/>
      <c r="E17" s="28"/>
      <c r="F17" s="25"/>
      <c r="G17" s="29" t="s">
        <v>20</v>
      </c>
      <c r="H17" s="178" t="s">
        <v>21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8"/>
      <c r="V17" s="20">
        <f>COUNTIF(F23:F405,"2 СР")</f>
        <v>2</v>
      </c>
      <c r="W17" s="21" t="s">
        <v>22</v>
      </c>
      <c r="X17" s="22"/>
    </row>
    <row r="18" spans="1:26" ht="12.75" customHeight="1">
      <c r="A18" s="23" t="s">
        <v>23</v>
      </c>
      <c r="B18" s="24"/>
      <c r="C18" s="24"/>
      <c r="D18" s="26"/>
      <c r="E18" s="28"/>
      <c r="F18" s="25"/>
      <c r="G18" s="29" t="s">
        <v>24</v>
      </c>
      <c r="H18" s="178" t="s">
        <v>25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V18" s="20">
        <f>COUNTIF(F23:F405,"3 СР")</f>
        <v>4</v>
      </c>
      <c r="W18" s="21" t="s">
        <v>26</v>
      </c>
      <c r="X18" s="22"/>
    </row>
    <row r="19" spans="1:26" ht="12.75" customHeight="1" thickBot="1">
      <c r="A19" s="23" t="s">
        <v>27</v>
      </c>
      <c r="B19" s="30"/>
      <c r="C19" s="30"/>
      <c r="D19" s="31"/>
      <c r="E19" s="32"/>
      <c r="F19" s="31"/>
      <c r="G19" s="33" t="s">
        <v>28</v>
      </c>
      <c r="H19" s="27" t="s">
        <v>29</v>
      </c>
      <c r="I19" s="34"/>
      <c r="J19" s="34"/>
      <c r="K19" s="34"/>
      <c r="L19" s="34"/>
      <c r="M19" s="34"/>
      <c r="N19" s="35"/>
      <c r="O19" s="34"/>
      <c r="P19" s="36"/>
      <c r="Q19" s="37"/>
      <c r="R19" s="38"/>
      <c r="S19" s="39" t="s">
        <v>30</v>
      </c>
      <c r="V19" s="20">
        <f>COUNTIF(F23:F405,"1 сп.юн.р.")</f>
        <v>0</v>
      </c>
      <c r="W19" s="21" t="s">
        <v>31</v>
      </c>
      <c r="X19" s="22"/>
    </row>
    <row r="20" spans="1:26" ht="7.5" customHeight="1" thickTop="1" thickBot="1">
      <c r="A20" s="40"/>
      <c r="B20" s="41"/>
      <c r="C20" s="41"/>
      <c r="D20" s="42"/>
      <c r="E20" s="43"/>
      <c r="F20" s="42"/>
      <c r="G20" s="42"/>
      <c r="H20" s="44"/>
      <c r="I20" s="44"/>
      <c r="J20" s="44"/>
      <c r="K20" s="44"/>
      <c r="L20" s="44"/>
      <c r="M20" s="44"/>
      <c r="N20" s="45"/>
      <c r="O20" s="44"/>
      <c r="P20" s="46"/>
      <c r="Q20" s="47"/>
      <c r="R20" s="42"/>
      <c r="S20" s="48"/>
      <c r="V20" s="20">
        <f>COUNTIF(F23:F406,"2 сп.юн.р.")</f>
        <v>0</v>
      </c>
      <c r="W20" s="49" t="s">
        <v>32</v>
      </c>
      <c r="X20" s="22"/>
    </row>
    <row r="21" spans="1:26" ht="12.75" customHeight="1" thickTop="1">
      <c r="A21" s="181" t="s">
        <v>33</v>
      </c>
      <c r="B21" s="171" t="s">
        <v>34</v>
      </c>
      <c r="C21" s="171" t="s">
        <v>35</v>
      </c>
      <c r="D21" s="171" t="s">
        <v>36</v>
      </c>
      <c r="E21" s="184" t="s">
        <v>37</v>
      </c>
      <c r="F21" s="171" t="s">
        <v>38</v>
      </c>
      <c r="G21" s="171" t="s">
        <v>39</v>
      </c>
      <c r="H21" s="185" t="s">
        <v>40</v>
      </c>
      <c r="I21" s="175"/>
      <c r="J21" s="175"/>
      <c r="K21" s="175"/>
      <c r="L21" s="175"/>
      <c r="M21" s="175"/>
      <c r="N21" s="166" t="s">
        <v>41</v>
      </c>
      <c r="O21" s="168" t="s">
        <v>42</v>
      </c>
      <c r="P21" s="169"/>
      <c r="Q21" s="170" t="s">
        <v>43</v>
      </c>
      <c r="R21" s="171" t="s">
        <v>44</v>
      </c>
      <c r="S21" s="172" t="s">
        <v>45</v>
      </c>
      <c r="T21" s="50"/>
      <c r="U21" s="50"/>
      <c r="V21" s="20">
        <f>COUNTIF(F23:F407,"3 сп.юн.р.")</f>
        <v>0</v>
      </c>
      <c r="W21" s="51" t="s">
        <v>46</v>
      </c>
      <c r="X21" s="22"/>
      <c r="Z21" s="52"/>
    </row>
    <row r="22" spans="1:26" ht="12.75" customHeight="1">
      <c r="A22" s="182"/>
      <c r="B22" s="183"/>
      <c r="C22" s="183"/>
      <c r="D22" s="183"/>
      <c r="E22" s="167"/>
      <c r="F22" s="167"/>
      <c r="G22" s="167"/>
      <c r="H22" s="53">
        <v>1</v>
      </c>
      <c r="I22" s="53">
        <v>2</v>
      </c>
      <c r="J22" s="53">
        <v>3</v>
      </c>
      <c r="K22" s="53">
        <v>4</v>
      </c>
      <c r="L22" s="53">
        <v>5</v>
      </c>
      <c r="M22" s="53">
        <v>6</v>
      </c>
      <c r="N22" s="167"/>
      <c r="O22" s="54" t="s">
        <v>47</v>
      </c>
      <c r="P22" s="54" t="s">
        <v>48</v>
      </c>
      <c r="Q22" s="167"/>
      <c r="R22" s="167"/>
      <c r="S22" s="173"/>
      <c r="T22" s="50"/>
      <c r="U22" s="50"/>
      <c r="V22" s="22"/>
      <c r="W22" s="55"/>
      <c r="X22" s="22"/>
    </row>
    <row r="23" spans="1:26" ht="19.5" customHeight="1">
      <c r="A23" s="56">
        <v>1</v>
      </c>
      <c r="B23" s="57">
        <v>4</v>
      </c>
      <c r="C23" s="58">
        <f>IF(ISBLANK($B23),"",VLOOKUP($B23,'[1]мой списокД'!$B$1:$F$528,2,0))</f>
        <v>10094255385</v>
      </c>
      <c r="D23" s="59" t="str">
        <f>IF(ISBLANK($B23),"",VLOOKUP($B23,'[1]мой списокД'!$B$1:$F$528,3,0))</f>
        <v>Изотова Анна</v>
      </c>
      <c r="E23" s="60">
        <f>IF(ISBLANK($B23),"",VLOOKUP($B23,'[1]мой списокД'!$B$1:$F$528,4,0))</f>
        <v>39316</v>
      </c>
      <c r="F23" s="61" t="str">
        <f>IF(ISBLANK($B23),"",VLOOKUP($B23,'[1]мой списокД'!$B$1:$G$528,5,0))</f>
        <v>КМС</v>
      </c>
      <c r="G23" s="62" t="str">
        <f>IF(ISBLANK($B23),"",VLOOKUP($B23,'[1]мой списокД'!$B$1:$G$528,6,0))</f>
        <v>Тульская область</v>
      </c>
      <c r="H23" s="63">
        <v>5</v>
      </c>
      <c r="I23" s="63">
        <v>3</v>
      </c>
      <c r="J23" s="63">
        <v>1</v>
      </c>
      <c r="K23" s="63">
        <v>5</v>
      </c>
      <c r="L23" s="63">
        <v>2</v>
      </c>
      <c r="M23" s="63"/>
      <c r="N23" s="64">
        <v>6</v>
      </c>
      <c r="O23" s="64">
        <v>20</v>
      </c>
      <c r="P23" s="64"/>
      <c r="Q23" s="64">
        <f t="shared" ref="Q23:Q38" si="0">SUM(H23:M23)+O23-P23</f>
        <v>36</v>
      </c>
      <c r="R23" s="63"/>
      <c r="S23" s="65"/>
      <c r="V23" s="22"/>
      <c r="W23" s="22"/>
      <c r="X23" s="22"/>
    </row>
    <row r="24" spans="1:26" ht="16.5" customHeight="1">
      <c r="A24" s="56">
        <v>2</v>
      </c>
      <c r="B24" s="66">
        <v>32</v>
      </c>
      <c r="C24" s="58">
        <f>IF(ISBLANK($B24),"",VLOOKUP($B24,'[1]мой списокД'!$B$1:$F$528,2,0))</f>
        <v>10090053164</v>
      </c>
      <c r="D24" s="59" t="str">
        <f>IF(ISBLANK($B24),"",VLOOKUP($B24,'[1]мой списокД'!$B$1:$F$528,3,0))</f>
        <v>Клименко Эвелина</v>
      </c>
      <c r="E24" s="60">
        <f>IF(ISBLANK($B24),"",VLOOKUP($B24,'[1]мой списокД'!$B$1:$F$528,4,0))</f>
        <v>39217</v>
      </c>
      <c r="F24" s="61" t="str">
        <f>IF(ISBLANK($B24),"",VLOOKUP($B24,'[1]мой списокД'!$B$1:$G$528,5,0))</f>
        <v>КМС</v>
      </c>
      <c r="G24" s="62" t="str">
        <f>IF(ISBLANK($B24),"",VLOOKUP($B24,'[1]мой списокД'!$B$1:$G$528,6,0))</f>
        <v xml:space="preserve">Санкт - Петербург </v>
      </c>
      <c r="H24" s="63">
        <v>3</v>
      </c>
      <c r="I24" s="63">
        <v>2</v>
      </c>
      <c r="J24" s="63">
        <v>5</v>
      </c>
      <c r="K24" s="63">
        <v>3</v>
      </c>
      <c r="L24" s="63">
        <v>1</v>
      </c>
      <c r="M24" s="63">
        <v>10</v>
      </c>
      <c r="N24" s="64">
        <v>1</v>
      </c>
      <c r="O24" s="64"/>
      <c r="P24" s="64"/>
      <c r="Q24" s="64">
        <f t="shared" si="0"/>
        <v>24</v>
      </c>
      <c r="R24" s="63"/>
      <c r="S24" s="65"/>
    </row>
    <row r="25" spans="1:26" ht="16.5" customHeight="1">
      <c r="A25" s="56">
        <v>3</v>
      </c>
      <c r="B25" s="66">
        <v>5</v>
      </c>
      <c r="C25" s="58">
        <f>IF(ISBLANK($B25),"",VLOOKUP($B25,'[1]мой списокД'!$B$1:$F$528,2,0))</f>
        <v>10216899027</v>
      </c>
      <c r="D25" s="59" t="str">
        <f>IF(ISBLANK($B25),"",VLOOKUP($B25,'[1]мой списокД'!$B$1:$F$528,3,0))</f>
        <v>Юрченко Александра</v>
      </c>
      <c r="E25" s="60">
        <f>IF(ISBLANK($B25),"",VLOOKUP($B25,'[1]мой списокД'!$B$1:$F$528,4,0))</f>
        <v>39346</v>
      </c>
      <c r="F25" s="61" t="str">
        <f>IF(ISBLANK($B25),"",VLOOKUP($B25,'[1]мой списокД'!$B$1:$G$528,5,0))</f>
        <v>КМС</v>
      </c>
      <c r="G25" s="62" t="str">
        <f>IF(ISBLANK($B25),"",VLOOKUP($B25,'[1]мой списокД'!$B$1:$G$528,6,0))</f>
        <v>Тульская область</v>
      </c>
      <c r="H25" s="63">
        <v>1</v>
      </c>
      <c r="I25" s="63">
        <v>5</v>
      </c>
      <c r="J25" s="63">
        <v>2</v>
      </c>
      <c r="K25" s="63">
        <v>1</v>
      </c>
      <c r="L25" s="63">
        <v>3</v>
      </c>
      <c r="M25" s="63">
        <v>2</v>
      </c>
      <c r="N25" s="64">
        <v>4</v>
      </c>
      <c r="O25" s="64"/>
      <c r="P25" s="64"/>
      <c r="Q25" s="64">
        <f t="shared" si="0"/>
        <v>14</v>
      </c>
      <c r="R25" s="63"/>
      <c r="S25" s="65"/>
    </row>
    <row r="26" spans="1:26" ht="16.5" customHeight="1">
      <c r="A26" s="56">
        <v>4</v>
      </c>
      <c r="B26" s="57">
        <v>31</v>
      </c>
      <c r="C26" s="58">
        <f>IF(ISBLANK($B26),"",VLOOKUP($B26,'[1]мой списокД'!$B$1:$F$528,2,0))</f>
        <v>10119496506</v>
      </c>
      <c r="D26" s="59" t="str">
        <f>IF(ISBLANK($B26),"",VLOOKUP($B26,'[1]мой списокД'!$B$1:$F$528,3,0))</f>
        <v>Колоницкая Виктория</v>
      </c>
      <c r="E26" s="60">
        <f>IF(ISBLANK($B26),"",VLOOKUP($B26,'[1]мой списокД'!$B$1:$F$528,4,0))</f>
        <v>39295</v>
      </c>
      <c r="F26" s="61" t="str">
        <f>IF(ISBLANK($B26),"",VLOOKUP($B26,'[1]мой списокД'!$B$1:$G$528,5,0))</f>
        <v>1 СР</v>
      </c>
      <c r="G26" s="62" t="str">
        <f>IF(ISBLANK($B26),"",VLOOKUP($B26,'[1]мой списокД'!$B$1:$G$528,6,0))</f>
        <v xml:space="preserve">Санкт - Петербург </v>
      </c>
      <c r="H26" s="63"/>
      <c r="I26" s="63">
        <v>1</v>
      </c>
      <c r="J26" s="63">
        <v>3</v>
      </c>
      <c r="K26" s="63"/>
      <c r="L26" s="63">
        <v>5</v>
      </c>
      <c r="M26" s="63">
        <v>4</v>
      </c>
      <c r="N26" s="64">
        <v>3</v>
      </c>
      <c r="O26" s="64"/>
      <c r="P26" s="64"/>
      <c r="Q26" s="64">
        <f t="shared" si="0"/>
        <v>13</v>
      </c>
      <c r="R26" s="63"/>
      <c r="S26" s="67" t="s">
        <v>49</v>
      </c>
    </row>
    <row r="27" spans="1:26" ht="16.5" customHeight="1">
      <c r="A27" s="56">
        <v>5</v>
      </c>
      <c r="B27" s="57">
        <v>25</v>
      </c>
      <c r="C27" s="58">
        <f>IF(ISBLANK($B27),"",VLOOKUP($B27,'[1]мой списокД'!$B$1:$F$528,2,0))</f>
        <v>10083844154</v>
      </c>
      <c r="D27" s="59" t="str">
        <f>IF(ISBLANK($B27),"",VLOOKUP($B27,'[1]мой списокД'!$B$1:$F$528,3,0))</f>
        <v xml:space="preserve">Смирнова Анна </v>
      </c>
      <c r="E27" s="60">
        <f>IF(ISBLANK($B27),"",VLOOKUP($B27,'[1]мой списокД'!$B$1:$F$528,4,0))</f>
        <v>39353</v>
      </c>
      <c r="F27" s="61" t="str">
        <f>IF(ISBLANK($B27),"",VLOOKUP($B27,'[1]мой списокД'!$B$1:$G$528,5,0))</f>
        <v>КМС</v>
      </c>
      <c r="G27" s="62" t="str">
        <f>IF(ISBLANK($B27),"",VLOOKUP($B27,'[1]мой списокД'!$B$1:$G$528,6,0))</f>
        <v>Москва</v>
      </c>
      <c r="H27" s="63">
        <v>2</v>
      </c>
      <c r="I27" s="63"/>
      <c r="J27" s="63"/>
      <c r="K27" s="63">
        <v>2</v>
      </c>
      <c r="L27" s="63"/>
      <c r="M27" s="63">
        <v>6</v>
      </c>
      <c r="N27" s="64">
        <v>2</v>
      </c>
      <c r="O27" s="64"/>
      <c r="P27" s="64"/>
      <c r="Q27" s="64">
        <f t="shared" si="0"/>
        <v>10</v>
      </c>
      <c r="R27" s="63"/>
      <c r="S27" s="65"/>
    </row>
    <row r="28" spans="1:26" ht="16.5" customHeight="1">
      <c r="A28" s="56">
        <v>6</v>
      </c>
      <c r="B28" s="57">
        <v>42</v>
      </c>
      <c r="C28" s="58">
        <f>IF(ISBLANK($B28),"",VLOOKUP($B28,'[1]мой списокД'!$B$1:$F$528,2,0))</f>
        <v>20100312</v>
      </c>
      <c r="D28" s="59" t="str">
        <f>IF(ISBLANK($B28),"",VLOOKUP($B28,'[1]мой списокД'!$B$1:$F$528,3,0))</f>
        <v xml:space="preserve">Сухарева Александра </v>
      </c>
      <c r="E28" s="60">
        <f>IF(ISBLANK($B28),"",VLOOKUP($B28,'[1]мой списокД'!$B$1:$F$528,4,0))</f>
        <v>40249</v>
      </c>
      <c r="F28" s="61" t="str">
        <f>IF(ISBLANK($B28),"",VLOOKUP($B28,'[1]мой списокД'!$B$1:$G$528,5,0))</f>
        <v>3 СР</v>
      </c>
      <c r="G28" s="62" t="str">
        <f>IF(ISBLANK($B28),"",VLOOKUP($B28,'[1]мой списокД'!$B$1:$G$528,6,0))</f>
        <v xml:space="preserve">Воронежская область </v>
      </c>
      <c r="H28" s="63"/>
      <c r="I28" s="63"/>
      <c r="J28" s="63"/>
      <c r="K28" s="63"/>
      <c r="L28" s="63"/>
      <c r="M28" s="63"/>
      <c r="N28" s="64">
        <v>5</v>
      </c>
      <c r="O28" s="64"/>
      <c r="P28" s="64"/>
      <c r="Q28" s="64">
        <f t="shared" si="0"/>
        <v>0</v>
      </c>
      <c r="R28" s="63"/>
      <c r="S28" s="68"/>
    </row>
    <row r="29" spans="1:26" ht="16.5" customHeight="1">
      <c r="A29" s="56">
        <v>7</v>
      </c>
      <c r="B29" s="57">
        <v>6</v>
      </c>
      <c r="C29" s="58">
        <f>IF(ISBLANK($B29),"",VLOOKUP($B29,'[1]мой списокД'!$B$1:$F$528,2,0))</f>
        <v>10119926033</v>
      </c>
      <c r="D29" s="59" t="str">
        <f>IF(ISBLANK($B29),"",VLOOKUP($B29,'[1]мой списокД'!$B$1:$F$528,3,0))</f>
        <v>Боброва Мария</v>
      </c>
      <c r="E29" s="60">
        <f>IF(ISBLANK($B29),"",VLOOKUP($B29,'[1]мой списокД'!$B$1:$F$528,4,0))</f>
        <v>39162</v>
      </c>
      <c r="F29" s="61" t="str">
        <f>IF(ISBLANK($B29),"",VLOOKUP($B29,'[1]мой списокД'!$B$1:$G$528,5,0))</f>
        <v>2 СР</v>
      </c>
      <c r="G29" s="62" t="str">
        <f>IF(ISBLANK($B29),"",VLOOKUP($B29,'[1]мой списокД'!$B$1:$G$528,6,0))</f>
        <v>Тульская область</v>
      </c>
      <c r="H29" s="63"/>
      <c r="I29" s="63"/>
      <c r="J29" s="63"/>
      <c r="K29" s="63"/>
      <c r="L29" s="63"/>
      <c r="M29" s="63"/>
      <c r="N29" s="64">
        <v>10</v>
      </c>
      <c r="O29" s="64"/>
      <c r="P29" s="64"/>
      <c r="Q29" s="64">
        <f t="shared" si="0"/>
        <v>0</v>
      </c>
      <c r="R29" s="63"/>
      <c r="S29" s="65"/>
    </row>
    <row r="30" spans="1:26" ht="16.5" customHeight="1">
      <c r="A30" s="56">
        <v>8</v>
      </c>
      <c r="B30" s="57">
        <v>39</v>
      </c>
      <c r="C30" s="58">
        <f>IF(ISBLANK($B30),"",VLOOKUP($B30,'[1]мой списокД'!$B$1:$F$528,2,0))</f>
        <v>10119972109</v>
      </c>
      <c r="D30" s="59" t="str">
        <f>IF(ISBLANK($B30),"",VLOOKUP($B30,'[1]мой списокД'!$B$1:$F$528,3,0))</f>
        <v>Колупаева Кристина</v>
      </c>
      <c r="E30" s="60">
        <f>IF(ISBLANK($B30),"",VLOOKUP($B30,'[1]мой списокД'!$B$1:$F$528,4,0))</f>
        <v>39525</v>
      </c>
      <c r="F30" s="61" t="str">
        <f>IF(ISBLANK($B30),"",VLOOKUP($B30,'[1]мой списокД'!$B$1:$G$528,5,0))</f>
        <v>КМС</v>
      </c>
      <c r="G30" s="62" t="str">
        <f>IF(ISBLANK($B30),"",VLOOKUP($B30,'[1]мой списокД'!$B$1:$G$528,6,0))</f>
        <v xml:space="preserve">Воронежская область </v>
      </c>
      <c r="H30" s="63"/>
      <c r="I30" s="63"/>
      <c r="J30" s="63"/>
      <c r="K30" s="63"/>
      <c r="L30" s="63"/>
      <c r="M30" s="63"/>
      <c r="N30" s="64">
        <v>11</v>
      </c>
      <c r="O30" s="64"/>
      <c r="P30" s="64"/>
      <c r="Q30" s="64">
        <f t="shared" si="0"/>
        <v>0</v>
      </c>
      <c r="R30" s="63"/>
      <c r="S30" s="65"/>
    </row>
    <row r="31" spans="1:26" ht="16.5" customHeight="1">
      <c r="A31" s="56">
        <v>9</v>
      </c>
      <c r="B31" s="66">
        <v>30</v>
      </c>
      <c r="C31" s="58">
        <f>IF(ISBLANK($B31),"",VLOOKUP($B31,'[1]мой списокД'!$B$1:$F$528,2,0))</f>
        <v>10132012435</v>
      </c>
      <c r="D31" s="59" t="str">
        <f>IF(ISBLANK($B31),"",VLOOKUP($B31,'[1]мой списокД'!$B$1:$F$528,3,0))</f>
        <v>Лосева Анфиса</v>
      </c>
      <c r="E31" s="60">
        <f>IF(ISBLANK($B31),"",VLOOKUP($B31,'[1]мой списокД'!$B$1:$F$528,4,0))</f>
        <v>39524</v>
      </c>
      <c r="F31" s="61" t="str">
        <f>IF(ISBLANK($B31),"",VLOOKUP($B31,'[1]мой списокД'!$B$1:$G$528,5,0))</f>
        <v>1 СР</v>
      </c>
      <c r="G31" s="62" t="str">
        <f>IF(ISBLANK($B31),"",VLOOKUP($B31,'[1]мой списокД'!$B$1:$G$528,6,0))</f>
        <v xml:space="preserve">Санкт - Петербург </v>
      </c>
      <c r="H31" s="63"/>
      <c r="I31" s="63"/>
      <c r="J31" s="63"/>
      <c r="K31" s="63"/>
      <c r="L31" s="63"/>
      <c r="M31" s="63"/>
      <c r="N31" s="64">
        <v>12</v>
      </c>
      <c r="O31" s="64"/>
      <c r="P31" s="64"/>
      <c r="Q31" s="64">
        <f t="shared" si="0"/>
        <v>0</v>
      </c>
      <c r="R31" s="63"/>
      <c r="S31" s="65"/>
    </row>
    <row r="32" spans="1:26" ht="16.5" customHeight="1">
      <c r="A32" s="56">
        <v>10</v>
      </c>
      <c r="B32" s="66">
        <v>37</v>
      </c>
      <c r="C32" s="58">
        <f>IF(ISBLANK($B32),"",VLOOKUP($B32,'[1]мой списокД'!$B$1:$F$528,2,0))</f>
        <v>10129964624</v>
      </c>
      <c r="D32" s="59" t="str">
        <f>IF(ISBLANK($B32),"",VLOOKUP($B32,'[1]мой списокД'!$B$1:$F$528,3,0))</f>
        <v xml:space="preserve">Минашкина Тамила </v>
      </c>
      <c r="E32" s="60">
        <f>IF(ISBLANK($B32),"",VLOOKUP($B32,'[1]мой списокД'!$B$1:$F$528,4,0))</f>
        <v>39591</v>
      </c>
      <c r="F32" s="61" t="str">
        <f>IF(ISBLANK($B32),"",VLOOKUP($B32,'[1]мой списокД'!$B$1:$G$528,5,0))</f>
        <v>КМС</v>
      </c>
      <c r="G32" s="62" t="str">
        <f>IF(ISBLANK($B32),"",VLOOKUP($B32,'[1]мой списокД'!$B$1:$G$528,6,0))</f>
        <v xml:space="preserve">Воронежская область </v>
      </c>
      <c r="H32" s="63"/>
      <c r="I32" s="63"/>
      <c r="J32" s="63"/>
      <c r="K32" s="63"/>
      <c r="L32" s="63"/>
      <c r="M32" s="63"/>
      <c r="N32" s="64">
        <v>13</v>
      </c>
      <c r="O32" s="64"/>
      <c r="P32" s="64"/>
      <c r="Q32" s="64">
        <f t="shared" si="0"/>
        <v>0</v>
      </c>
      <c r="R32" s="63"/>
      <c r="S32" s="65"/>
    </row>
    <row r="33" spans="1:39" ht="16.5" customHeight="1" thickBot="1">
      <c r="A33" s="56">
        <v>11</v>
      </c>
      <c r="B33" s="66">
        <v>34</v>
      </c>
      <c r="C33" s="58">
        <f>IF(ISBLANK($B33),"",VLOOKUP($B33,'[1]мой списокД'!$B$1:$F$528,2,0))</f>
        <v>10143867249</v>
      </c>
      <c r="D33" s="59" t="str">
        <f>IF(ISBLANK($B33),"",VLOOKUP($B33,'[1]мой списокД'!$B$1:$F$528,3,0))</f>
        <v xml:space="preserve">Мель Маргарита </v>
      </c>
      <c r="E33" s="60">
        <f>IF(ISBLANK($B33),"",VLOOKUP($B33,'[1]мой списокД'!$B$1:$F$528,4,0))</f>
        <v>39274</v>
      </c>
      <c r="F33" s="61" t="str">
        <f>IF(ISBLANK($B33),"",VLOOKUP($B33,'[1]мой списокД'!$B$1:$G$528,5,0))</f>
        <v>1 СР</v>
      </c>
      <c r="G33" s="62" t="str">
        <f>IF(ISBLANK($B33),"",VLOOKUP($B33,'[1]мой списокД'!$B$1:$G$528,6,0))</f>
        <v>Краснодарский край</v>
      </c>
      <c r="H33" s="63"/>
      <c r="I33" s="63"/>
      <c r="J33" s="63"/>
      <c r="K33" s="63"/>
      <c r="L33" s="63"/>
      <c r="M33" s="63"/>
      <c r="N33" s="64">
        <v>8</v>
      </c>
      <c r="O33" s="64"/>
      <c r="P33" s="64">
        <v>20</v>
      </c>
      <c r="Q33" s="64">
        <f t="shared" si="0"/>
        <v>-20</v>
      </c>
      <c r="R33" s="63"/>
      <c r="S33" s="67"/>
      <c r="W33" s="69"/>
    </row>
    <row r="34" spans="1:39" ht="19.5" customHeight="1" thickTop="1">
      <c r="A34" s="56">
        <v>12</v>
      </c>
      <c r="B34" s="57">
        <v>35</v>
      </c>
      <c r="C34" s="58">
        <f>IF(ISBLANK($B34),"",VLOOKUP($B34,'[1]мой списокД'!$B$1:$F$528,2,0))</f>
        <v>10139529834</v>
      </c>
      <c r="D34" s="59" t="str">
        <f>IF(ISBLANK($B34),"",VLOOKUP($B34,'[1]мой списокД'!$B$1:$F$528,3,0))</f>
        <v xml:space="preserve">Крюкова Ангелина </v>
      </c>
      <c r="E34" s="60">
        <f>IF(ISBLANK($B34),"",VLOOKUP($B34,'[1]мой списокД'!$B$1:$F$528,4,0))</f>
        <v>39346</v>
      </c>
      <c r="F34" s="61" t="str">
        <f>IF(ISBLANK($B34),"",VLOOKUP($B34,'[1]мой списокД'!$B$1:$G$528,5,0))</f>
        <v>3 СР</v>
      </c>
      <c r="G34" s="62" t="str">
        <f>IF(ISBLANK($B34),"",VLOOKUP($B34,'[1]мой списокД'!$B$1:$G$528,6,0))</f>
        <v>Краснодарский край</v>
      </c>
      <c r="H34" s="63"/>
      <c r="I34" s="63"/>
      <c r="J34" s="63"/>
      <c r="K34" s="63"/>
      <c r="L34" s="63"/>
      <c r="M34" s="63"/>
      <c r="N34" s="64">
        <v>9</v>
      </c>
      <c r="O34" s="64"/>
      <c r="P34" s="64">
        <v>20</v>
      </c>
      <c r="Q34" s="64">
        <f t="shared" si="0"/>
        <v>-20</v>
      </c>
      <c r="R34" s="70"/>
      <c r="S34" s="71"/>
    </row>
    <row r="35" spans="1:39" ht="16.5" customHeight="1">
      <c r="A35" s="56">
        <v>13</v>
      </c>
      <c r="B35" s="66">
        <v>36</v>
      </c>
      <c r="C35" s="58">
        <f>IF(ISBLANK($B35),"",VLOOKUP($B35,'[1]мой списокД'!$B$1:$F$528,2,0))</f>
        <v>10142055268</v>
      </c>
      <c r="D35" s="59" t="str">
        <f>IF(ISBLANK($B35),"",VLOOKUP($B35,'[1]мой списокД'!$B$1:$F$528,3,0))</f>
        <v>Тинькова София</v>
      </c>
      <c r="E35" s="60">
        <f>IF(ISBLANK($B35),"",VLOOKUP($B35,'[1]мой списокД'!$B$1:$F$528,4,0))</f>
        <v>39565</v>
      </c>
      <c r="F35" s="61" t="str">
        <f>IF(ISBLANK($B35),"",VLOOKUP($B35,'[1]мой списокД'!$B$1:$G$528,5,0))</f>
        <v>2 СР</v>
      </c>
      <c r="G35" s="62" t="str">
        <f>IF(ISBLANK($B35),"",VLOOKUP($B35,'[1]мой списокД'!$B$1:$G$528,6,0))</f>
        <v xml:space="preserve">Воронежская область </v>
      </c>
      <c r="H35" s="63"/>
      <c r="I35" s="63"/>
      <c r="J35" s="63"/>
      <c r="K35" s="63"/>
      <c r="L35" s="63"/>
      <c r="M35" s="63"/>
      <c r="N35" s="64">
        <v>14</v>
      </c>
      <c r="O35" s="64"/>
      <c r="P35" s="64">
        <v>20</v>
      </c>
      <c r="Q35" s="72">
        <f t="shared" si="0"/>
        <v>-20</v>
      </c>
      <c r="R35" s="73"/>
      <c r="S35" s="74"/>
    </row>
    <row r="36" spans="1:39" ht="16.5" customHeight="1">
      <c r="A36" s="56">
        <v>14</v>
      </c>
      <c r="B36" s="57">
        <v>38</v>
      </c>
      <c r="C36" s="58">
        <f>IF(ISBLANK($B36),"",VLOOKUP($B36,'[1]мой списокД'!$B$1:$F$528,2,0))</f>
        <v>10116809808</v>
      </c>
      <c r="D36" s="59" t="str">
        <f>IF(ISBLANK($B36),"",VLOOKUP($B36,'[1]мой списокД'!$B$1:$F$528,3,0))</f>
        <v>Ткачук Злата</v>
      </c>
      <c r="E36" s="60">
        <f>IF(ISBLANK($B36),"",VLOOKUP($B36,'[1]мой списокД'!$B$1:$F$528,4,0))</f>
        <v>39733</v>
      </c>
      <c r="F36" s="61" t="str">
        <f>IF(ISBLANK($B36),"",VLOOKUP($B36,'[1]мой списокД'!$B$1:$G$528,5,0))</f>
        <v>1 СР</v>
      </c>
      <c r="G36" s="62" t="str">
        <f>IF(ISBLANK($B36),"",VLOOKUP($B36,'[1]мой списокД'!$B$1:$G$528,6,0))</f>
        <v xml:space="preserve">Воронежская область </v>
      </c>
      <c r="H36" s="63"/>
      <c r="I36" s="63"/>
      <c r="J36" s="63"/>
      <c r="K36" s="63"/>
      <c r="L36" s="63"/>
      <c r="M36" s="63"/>
      <c r="N36" s="64">
        <v>7</v>
      </c>
      <c r="O36" s="64"/>
      <c r="P36" s="64">
        <v>40</v>
      </c>
      <c r="Q36" s="72">
        <f t="shared" si="0"/>
        <v>-40</v>
      </c>
      <c r="R36" s="73"/>
      <c r="S36" s="74"/>
      <c r="AL36" s="63"/>
      <c r="AM36" s="65" t="s">
        <v>50</v>
      </c>
    </row>
    <row r="37" spans="1:39" ht="16.5" customHeight="1" thickBot="1">
      <c r="A37" s="56">
        <v>15</v>
      </c>
      <c r="B37" s="57">
        <v>41</v>
      </c>
      <c r="C37" s="58">
        <f>IF(ISBLANK($B37),"",VLOOKUP($B37,'[1]мой списокД'!$B$1:$F$528,2,0))</f>
        <v>10142216330</v>
      </c>
      <c r="D37" s="59" t="str">
        <f>IF(ISBLANK($B37),"",VLOOKUP($B37,'[1]мой списокД'!$B$1:$F$528,3,0))</f>
        <v xml:space="preserve">Кулагина Арина </v>
      </c>
      <c r="E37" s="60">
        <f>IF(ISBLANK($B37),"",VLOOKUP($B37,'[1]мой списокД'!$B$1:$F$528,4,0))</f>
        <v>40094</v>
      </c>
      <c r="F37" s="61" t="str">
        <f>IF(ISBLANK($B37),"",VLOOKUP($B37,'[1]мой списокД'!$B$1:$G$528,5,0))</f>
        <v>3 СР</v>
      </c>
      <c r="G37" s="62" t="str">
        <f>IF(ISBLANK($B37),"",VLOOKUP($B37,'[1]мой списокД'!$B$1:$G$528,6,0))</f>
        <v xml:space="preserve">Воронежская область </v>
      </c>
      <c r="H37" s="63"/>
      <c r="I37" s="63"/>
      <c r="J37" s="63"/>
      <c r="K37" s="63"/>
      <c r="L37" s="63"/>
      <c r="M37" s="63"/>
      <c r="N37" s="64"/>
      <c r="O37" s="64"/>
      <c r="P37" s="64">
        <v>40</v>
      </c>
      <c r="Q37" s="72">
        <f t="shared" si="0"/>
        <v>-40</v>
      </c>
      <c r="R37" s="75"/>
      <c r="S37" s="76"/>
      <c r="AL37" s="77"/>
      <c r="AM37" s="65" t="s">
        <v>50</v>
      </c>
    </row>
    <row r="38" spans="1:39" ht="16.5" customHeight="1" thickTop="1" thickBot="1">
      <c r="A38" s="78">
        <v>16</v>
      </c>
      <c r="B38" s="79">
        <v>43</v>
      </c>
      <c r="C38" s="80">
        <f>IF(ISBLANK($B38),"",VLOOKUP($B38,'[1]мой списокД'!$B$1:$F$528,2,0))</f>
        <v>10142218047</v>
      </c>
      <c r="D38" s="81" t="str">
        <f>IF(ISBLANK($B38),"",VLOOKUP($B38,'[1]мой списокД'!$B$1:$F$528,3,0))</f>
        <v>Кузнецова Виктория</v>
      </c>
      <c r="E38" s="82">
        <f>IF(ISBLANK($B38),"",VLOOKUP($B38,'[1]мой списокД'!$B$1:$F$528,4,0))</f>
        <v>40035</v>
      </c>
      <c r="F38" s="83" t="str">
        <f>IF(ISBLANK($B38),"",VLOOKUP($B38,'[1]мой списокД'!$B$1:$G$528,5,0))</f>
        <v>3 СР</v>
      </c>
      <c r="G38" s="84" t="str">
        <f>IF(ISBLANK($B38),"",VLOOKUP($B38,'[1]мой списокД'!$B$1:$G$528,6,0))</f>
        <v xml:space="preserve">Воронежская область </v>
      </c>
      <c r="H38" s="77"/>
      <c r="I38" s="77"/>
      <c r="J38" s="77"/>
      <c r="K38" s="77"/>
      <c r="L38" s="77"/>
      <c r="M38" s="77"/>
      <c r="N38" s="85"/>
      <c r="O38" s="85"/>
      <c r="P38" s="85">
        <v>40</v>
      </c>
      <c r="Q38" s="86">
        <f t="shared" si="0"/>
        <v>-40</v>
      </c>
      <c r="R38" s="87"/>
      <c r="S38" s="88"/>
    </row>
    <row r="39" spans="1:39" ht="9" customHeight="1" thickTop="1" thickBot="1">
      <c r="A39" s="89"/>
      <c r="B39" s="90"/>
      <c r="C39" s="91"/>
      <c r="D39" s="91"/>
      <c r="E39" s="92"/>
      <c r="F39" s="92"/>
      <c r="G39" s="93"/>
      <c r="H39" s="90"/>
      <c r="I39" s="90"/>
      <c r="J39" s="90"/>
      <c r="K39" s="90"/>
      <c r="L39" s="90"/>
      <c r="M39" s="90"/>
      <c r="N39" s="94"/>
      <c r="O39" s="94"/>
      <c r="P39" s="94"/>
      <c r="Q39" s="94"/>
      <c r="R39" s="90"/>
      <c r="S39" s="95"/>
    </row>
    <row r="40" spans="1:39" ht="12.75" customHeight="1" thickTop="1">
      <c r="A40" s="174" t="s">
        <v>51</v>
      </c>
      <c r="B40" s="175"/>
      <c r="C40" s="175"/>
      <c r="D40" s="175"/>
      <c r="E40" s="96"/>
      <c r="F40" s="96"/>
      <c r="G40" s="176" t="s">
        <v>52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7"/>
    </row>
    <row r="41" spans="1:39" ht="12.75" customHeight="1">
      <c r="A41" s="97" t="s">
        <v>53</v>
      </c>
      <c r="B41" s="98"/>
      <c r="C41" s="99"/>
      <c r="D41" s="98"/>
      <c r="E41" s="100"/>
      <c r="F41" s="101"/>
      <c r="G41" s="102" t="s">
        <v>54</v>
      </c>
      <c r="H41" s="103">
        <v>5</v>
      </c>
      <c r="I41" s="104"/>
      <c r="J41" s="105"/>
      <c r="K41" s="105"/>
      <c r="L41" s="105"/>
      <c r="M41" s="105"/>
      <c r="N41" s="106"/>
      <c r="O41" s="107"/>
      <c r="P41" s="108"/>
      <c r="Q41" s="109"/>
      <c r="R41" s="110" t="s">
        <v>15</v>
      </c>
      <c r="S41" s="111">
        <f>V15</f>
        <v>6</v>
      </c>
    </row>
    <row r="42" spans="1:39" ht="12.75" customHeight="1">
      <c r="A42" s="97" t="s">
        <v>55</v>
      </c>
      <c r="B42" s="98"/>
      <c r="C42" s="112"/>
      <c r="D42" s="98"/>
      <c r="E42" s="113"/>
      <c r="F42" s="114"/>
      <c r="G42" s="115" t="s">
        <v>56</v>
      </c>
      <c r="H42" s="116">
        <f>H43+H47</f>
        <v>16</v>
      </c>
      <c r="I42" s="117"/>
      <c r="J42" s="118"/>
      <c r="K42" s="118"/>
      <c r="L42" s="118"/>
      <c r="M42" s="118"/>
      <c r="N42" s="119"/>
      <c r="O42" s="120"/>
      <c r="P42" s="121"/>
      <c r="Q42" s="122"/>
      <c r="R42" s="110" t="s">
        <v>18</v>
      </c>
      <c r="S42" s="111">
        <f>V16</f>
        <v>4</v>
      </c>
    </row>
    <row r="43" spans="1:39" ht="12.75" customHeight="1">
      <c r="A43" s="97" t="s">
        <v>57</v>
      </c>
      <c r="B43" s="98"/>
      <c r="C43" s="123"/>
      <c r="D43" s="98"/>
      <c r="E43" s="113"/>
      <c r="F43" s="114"/>
      <c r="G43" s="115" t="s">
        <v>58</v>
      </c>
      <c r="H43" s="116">
        <f>H44+H45+H46</f>
        <v>16</v>
      </c>
      <c r="I43" s="117"/>
      <c r="J43" s="118"/>
      <c r="K43" s="118"/>
      <c r="L43" s="118"/>
      <c r="M43" s="118"/>
      <c r="N43" s="119"/>
      <c r="O43" s="120"/>
      <c r="P43" s="121"/>
      <c r="Q43" s="122"/>
      <c r="R43" s="124" t="s">
        <v>22</v>
      </c>
      <c r="S43" s="111">
        <f>V17</f>
        <v>2</v>
      </c>
    </row>
    <row r="44" spans="1:39" ht="12.75" customHeight="1">
      <c r="A44" s="97" t="s">
        <v>59</v>
      </c>
      <c r="B44" s="98"/>
      <c r="C44" s="123"/>
      <c r="D44" s="98"/>
      <c r="E44" s="113"/>
      <c r="F44" s="114"/>
      <c r="G44" s="115" t="s">
        <v>60</v>
      </c>
      <c r="H44" s="116">
        <f>COUNT(A15:A38)</f>
        <v>16</v>
      </c>
      <c r="I44" s="117"/>
      <c r="J44" s="118"/>
      <c r="K44" s="118"/>
      <c r="L44" s="118"/>
      <c r="M44" s="118"/>
      <c r="N44" s="119"/>
      <c r="O44" s="120"/>
      <c r="P44" s="121"/>
      <c r="Q44" s="122"/>
      <c r="R44" s="124" t="s">
        <v>26</v>
      </c>
      <c r="S44" s="111">
        <f>V18</f>
        <v>4</v>
      </c>
    </row>
    <row r="45" spans="1:39" ht="12.75" customHeight="1">
      <c r="A45" s="125"/>
      <c r="B45" s="98"/>
      <c r="C45" s="123"/>
      <c r="D45" s="98"/>
      <c r="E45" s="113"/>
      <c r="F45" s="114"/>
      <c r="G45" s="115" t="s">
        <v>61</v>
      </c>
      <c r="H45" s="116">
        <f>COUNTIF(A15:A38,"НФ")</f>
        <v>0</v>
      </c>
      <c r="I45" s="117"/>
      <c r="J45" s="118"/>
      <c r="K45" s="118"/>
      <c r="L45" s="118"/>
      <c r="M45" s="118"/>
      <c r="N45" s="119"/>
      <c r="O45" s="120"/>
      <c r="P45" s="121"/>
      <c r="Q45" s="122"/>
      <c r="R45" s="110"/>
      <c r="S45" s="111"/>
    </row>
    <row r="46" spans="1:39" ht="12.75" customHeight="1">
      <c r="A46" s="125"/>
      <c r="B46" s="98"/>
      <c r="C46" s="123"/>
      <c r="D46" s="98"/>
      <c r="E46" s="113"/>
      <c r="F46" s="114"/>
      <c r="G46" s="115" t="s">
        <v>62</v>
      </c>
      <c r="H46" s="116">
        <f>COUNTIF(A15:A38,"ДСКВ")</f>
        <v>0</v>
      </c>
      <c r="I46" s="117"/>
      <c r="J46" s="118"/>
      <c r="K46" s="118"/>
      <c r="L46" s="118"/>
      <c r="M46" s="118"/>
      <c r="N46" s="119"/>
      <c r="O46" s="120"/>
      <c r="P46" s="121"/>
      <c r="Q46" s="122"/>
      <c r="R46" s="124"/>
      <c r="S46" s="111"/>
    </row>
    <row r="47" spans="1:39" ht="12.75" customHeight="1">
      <c r="A47" s="125"/>
      <c r="B47" s="98"/>
      <c r="C47" s="98"/>
      <c r="D47" s="126"/>
      <c r="E47" s="127"/>
      <c r="F47" s="128"/>
      <c r="G47" s="115" t="s">
        <v>63</v>
      </c>
      <c r="H47" s="116">
        <f>COUNTIF(A15:A38,"НС")</f>
        <v>0</v>
      </c>
      <c r="I47" s="129"/>
      <c r="J47" s="130"/>
      <c r="K47" s="131"/>
      <c r="L47" s="131"/>
      <c r="M47" s="130"/>
      <c r="N47" s="132"/>
      <c r="O47" s="133"/>
      <c r="P47" s="134"/>
      <c r="Q47" s="135"/>
      <c r="R47" s="124"/>
      <c r="S47" s="111"/>
    </row>
    <row r="48" spans="1:39" ht="5.25" customHeight="1">
      <c r="A48" s="136"/>
      <c r="B48" s="137"/>
      <c r="C48" s="137"/>
      <c r="D48" s="138"/>
      <c r="E48" s="139"/>
      <c r="F48" s="138"/>
      <c r="G48" s="138"/>
      <c r="H48" s="140"/>
      <c r="I48" s="140"/>
      <c r="J48" s="140"/>
      <c r="K48" s="140"/>
      <c r="L48" s="140"/>
      <c r="M48" s="140"/>
      <c r="N48" s="141"/>
      <c r="O48" s="140"/>
      <c r="P48" s="142"/>
      <c r="Q48" s="143"/>
      <c r="R48" s="138"/>
      <c r="S48" s="144"/>
    </row>
    <row r="49" spans="1:19" ht="12.75" customHeight="1">
      <c r="A49" s="155" t="s">
        <v>64</v>
      </c>
      <c r="B49" s="156"/>
      <c r="C49" s="156"/>
      <c r="D49" s="156"/>
      <c r="E49" s="157" t="s">
        <v>65</v>
      </c>
      <c r="F49" s="156"/>
      <c r="G49" s="156"/>
      <c r="H49" s="157" t="s">
        <v>66</v>
      </c>
      <c r="I49" s="156"/>
      <c r="J49" s="156"/>
      <c r="K49" s="156"/>
      <c r="L49" s="156"/>
      <c r="M49" s="156"/>
      <c r="N49" s="156"/>
      <c r="O49" s="156"/>
      <c r="P49" s="156"/>
      <c r="Q49" s="157" t="s">
        <v>67</v>
      </c>
      <c r="R49" s="156"/>
      <c r="S49" s="158"/>
    </row>
    <row r="50" spans="1:19" ht="12.75" customHeight="1">
      <c r="A50" s="145"/>
      <c r="B50" s="146"/>
      <c r="C50" s="146"/>
      <c r="D50" s="146"/>
      <c r="E50" s="159"/>
      <c r="F50" s="160"/>
      <c r="G50" s="160"/>
      <c r="H50" s="160"/>
      <c r="I50" s="159"/>
      <c r="J50" s="160"/>
      <c r="K50" s="160"/>
      <c r="L50" s="160"/>
      <c r="M50" s="160"/>
      <c r="N50" s="160"/>
      <c r="O50" s="160"/>
      <c r="P50" s="159"/>
      <c r="Q50" s="160"/>
      <c r="R50" s="160"/>
      <c r="S50" s="163"/>
    </row>
    <row r="51" spans="1:19" ht="12.75" customHeight="1">
      <c r="A51" s="147"/>
      <c r="B51" s="1"/>
      <c r="C51" s="1"/>
      <c r="D51" s="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4"/>
    </row>
    <row r="52" spans="1:19" ht="12.75" customHeight="1">
      <c r="A52" s="147"/>
      <c r="B52" s="1"/>
      <c r="C52" s="1"/>
      <c r="D52" s="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4"/>
    </row>
    <row r="53" spans="1:19" ht="12.75" customHeight="1">
      <c r="A53" s="147"/>
      <c r="B53" s="1"/>
      <c r="C53" s="1"/>
      <c r="D53" s="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4"/>
    </row>
    <row r="54" spans="1:19" ht="12.75" customHeight="1">
      <c r="A54" s="147"/>
      <c r="B54" s="1"/>
      <c r="C54" s="1"/>
      <c r="D54" s="1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5"/>
    </row>
    <row r="55" spans="1:19" ht="12.75" customHeight="1" thickBot="1">
      <c r="A55" s="149" t="s">
        <v>2</v>
      </c>
      <c r="B55" s="150"/>
      <c r="C55" s="150"/>
      <c r="D55" s="150"/>
      <c r="E55" s="151" t="str">
        <f>G17</f>
        <v>Гниденко В.Н. (ВК, .Тула)</v>
      </c>
      <c r="F55" s="152"/>
      <c r="G55" s="152"/>
      <c r="H55" s="152"/>
      <c r="I55" s="153" t="str">
        <f>G18</f>
        <v>Максимова Е. Г (ВК, Тула)</v>
      </c>
      <c r="J55" s="150"/>
      <c r="K55" s="150"/>
      <c r="L55" s="150"/>
      <c r="M55" s="150"/>
      <c r="N55" s="150"/>
      <c r="O55" s="150"/>
      <c r="P55" s="153" t="str">
        <f>G19</f>
        <v>Копылов С. В. (ВК, Тула)</v>
      </c>
      <c r="Q55" s="150"/>
      <c r="R55" s="150"/>
      <c r="S55" s="154"/>
    </row>
    <row r="56" spans="1:19" ht="12.75" customHeight="1" thickTop="1">
      <c r="N56" s="148"/>
    </row>
    <row r="57" spans="1:19" ht="12.75" customHeight="1">
      <c r="N57" s="148"/>
    </row>
    <row r="58" spans="1:19" ht="12.75" customHeight="1">
      <c r="N58" s="148"/>
    </row>
    <row r="59" spans="1:19" ht="12.75" customHeight="1">
      <c r="N59" s="148"/>
    </row>
    <row r="60" spans="1:19" ht="12.75" customHeight="1">
      <c r="N60" s="148"/>
    </row>
    <row r="61" spans="1:19" ht="12.75" customHeight="1">
      <c r="N61" s="148"/>
    </row>
    <row r="62" spans="1:19" ht="12.75" customHeight="1">
      <c r="N62" s="148"/>
    </row>
    <row r="63" spans="1:19" ht="12.75" customHeight="1">
      <c r="N63" s="148"/>
    </row>
    <row r="64" spans="1:19" ht="12.75" customHeight="1">
      <c r="N64" s="148"/>
    </row>
    <row r="65" spans="14:14" ht="12.75" customHeight="1">
      <c r="N65" s="148"/>
    </row>
    <row r="66" spans="14:14" ht="12.75" customHeight="1">
      <c r="N66" s="148"/>
    </row>
    <row r="67" spans="14:14" ht="12.75" customHeight="1">
      <c r="N67" s="148"/>
    </row>
    <row r="68" spans="14:14" ht="12.75" customHeight="1">
      <c r="N68" s="148"/>
    </row>
    <row r="69" spans="14:14" ht="12.75" customHeight="1">
      <c r="N69" s="148"/>
    </row>
    <row r="70" spans="14:14" ht="12.75" customHeight="1">
      <c r="N70" s="148"/>
    </row>
    <row r="71" spans="14:14" ht="12.75" customHeight="1">
      <c r="N71" s="148"/>
    </row>
    <row r="72" spans="14:14" ht="12.75" customHeight="1">
      <c r="N72" s="148"/>
    </row>
    <row r="73" spans="14:14" ht="12.75" customHeight="1">
      <c r="N73" s="148"/>
    </row>
    <row r="74" spans="14:14" ht="12.75" customHeight="1">
      <c r="N74" s="148"/>
    </row>
    <row r="75" spans="14:14" ht="12.75" customHeight="1">
      <c r="N75" s="148"/>
    </row>
    <row r="76" spans="14:14" ht="12.75" customHeight="1">
      <c r="N76" s="148"/>
    </row>
    <row r="77" spans="14:14" ht="12.75" customHeight="1">
      <c r="N77" s="148"/>
    </row>
    <row r="78" spans="14:14" ht="12.75" customHeight="1">
      <c r="N78" s="148"/>
    </row>
    <row r="79" spans="14:14" ht="12.75" customHeight="1">
      <c r="N79" s="148"/>
    </row>
    <row r="80" spans="14:14" ht="12.75" customHeight="1">
      <c r="N80" s="148"/>
    </row>
    <row r="81" spans="14:14" ht="12.75" customHeight="1">
      <c r="N81" s="148"/>
    </row>
    <row r="82" spans="14:14" ht="12.75" customHeight="1">
      <c r="N82" s="148"/>
    </row>
    <row r="83" spans="14:14" ht="12.75" customHeight="1">
      <c r="N83" s="148"/>
    </row>
    <row r="84" spans="14:14" ht="12.75" customHeight="1">
      <c r="N84" s="148"/>
    </row>
    <row r="85" spans="14:14" ht="12.75" customHeight="1">
      <c r="N85" s="148"/>
    </row>
    <row r="86" spans="14:14" ht="12.75" customHeight="1">
      <c r="N86" s="148"/>
    </row>
    <row r="87" spans="14:14" ht="12.75" customHeight="1">
      <c r="N87" s="148"/>
    </row>
    <row r="88" spans="14:14" ht="12.75" customHeight="1">
      <c r="N88" s="148"/>
    </row>
    <row r="89" spans="14:14" ht="12.75" customHeight="1">
      <c r="N89" s="148"/>
    </row>
    <row r="90" spans="14:14" ht="12.75" customHeight="1">
      <c r="N90" s="148"/>
    </row>
    <row r="91" spans="14:14" ht="12.75" customHeight="1">
      <c r="N91" s="148"/>
    </row>
    <row r="92" spans="14:14" ht="12.75" customHeight="1">
      <c r="N92" s="148"/>
    </row>
    <row r="93" spans="14:14" ht="12.75" customHeight="1">
      <c r="N93" s="148"/>
    </row>
    <row r="94" spans="14:14" ht="12.75" customHeight="1">
      <c r="N94" s="148"/>
    </row>
    <row r="95" spans="14:14" ht="12.75" customHeight="1">
      <c r="N95" s="148"/>
    </row>
    <row r="96" spans="14:14" ht="12.75" customHeight="1">
      <c r="N96" s="148"/>
    </row>
    <row r="97" spans="14:14" ht="12.75" customHeight="1">
      <c r="N97" s="148"/>
    </row>
    <row r="98" spans="14:14" ht="12.75" customHeight="1">
      <c r="N98" s="148"/>
    </row>
    <row r="99" spans="14:14" ht="12.75" customHeight="1">
      <c r="N99" s="148"/>
    </row>
    <row r="100" spans="14:14" ht="12.75" customHeight="1">
      <c r="N100" s="148"/>
    </row>
    <row r="101" spans="14:14" ht="12.75" customHeight="1">
      <c r="N101" s="148"/>
    </row>
    <row r="102" spans="14:14" ht="12.75" customHeight="1">
      <c r="N102" s="148"/>
    </row>
    <row r="103" spans="14:14" ht="12.75" customHeight="1">
      <c r="N103" s="148"/>
    </row>
    <row r="104" spans="14:14" ht="12.75" customHeight="1">
      <c r="N104" s="148"/>
    </row>
    <row r="105" spans="14:14" ht="12.75" customHeight="1">
      <c r="N105" s="148"/>
    </row>
    <row r="106" spans="14:14" ht="12.75" customHeight="1">
      <c r="N106" s="148"/>
    </row>
    <row r="107" spans="14:14" ht="12.75" customHeight="1">
      <c r="N107" s="148"/>
    </row>
    <row r="108" spans="14:14" ht="12.75" customHeight="1">
      <c r="N108" s="148"/>
    </row>
    <row r="109" spans="14:14" ht="12.75" customHeight="1">
      <c r="N109" s="148"/>
    </row>
    <row r="110" spans="14:14" ht="12.75" customHeight="1">
      <c r="N110" s="148"/>
    </row>
    <row r="111" spans="14:14" ht="12.75" customHeight="1">
      <c r="N111" s="148"/>
    </row>
    <row r="112" spans="14:14" ht="12.75" customHeight="1">
      <c r="N112" s="148"/>
    </row>
    <row r="113" spans="14:14" ht="12.75" customHeight="1">
      <c r="N113" s="148"/>
    </row>
    <row r="114" spans="14:14" ht="12.75" customHeight="1">
      <c r="N114" s="148"/>
    </row>
    <row r="115" spans="14:14" ht="12.75" customHeight="1">
      <c r="N115" s="148"/>
    </row>
    <row r="116" spans="14:14" ht="12.75" customHeight="1">
      <c r="N116" s="148"/>
    </row>
    <row r="117" spans="14:14" ht="12.75" customHeight="1">
      <c r="N117" s="148"/>
    </row>
    <row r="118" spans="14:14" ht="12.75" customHeight="1">
      <c r="N118" s="148"/>
    </row>
    <row r="119" spans="14:14" ht="12.75" customHeight="1">
      <c r="N119" s="148"/>
    </row>
    <row r="120" spans="14:14" ht="12.75" customHeight="1">
      <c r="N120" s="148"/>
    </row>
    <row r="121" spans="14:14" ht="12.75" customHeight="1">
      <c r="N121" s="148"/>
    </row>
    <row r="122" spans="14:14" ht="12.75" customHeight="1">
      <c r="N122" s="148"/>
    </row>
    <row r="123" spans="14:14" ht="12.75" customHeight="1">
      <c r="N123" s="148"/>
    </row>
    <row r="124" spans="14:14" ht="12.75" customHeight="1">
      <c r="N124" s="148"/>
    </row>
    <row r="125" spans="14:14" ht="12.75" customHeight="1">
      <c r="N125" s="148"/>
    </row>
    <row r="126" spans="14:14" ht="12.75" customHeight="1">
      <c r="N126" s="148"/>
    </row>
    <row r="127" spans="14:14" ht="12.75" customHeight="1">
      <c r="N127" s="148"/>
    </row>
    <row r="128" spans="14:14" ht="12.75" customHeight="1">
      <c r="N128" s="148"/>
    </row>
    <row r="129" spans="14:14" ht="12.75" customHeight="1">
      <c r="N129" s="148"/>
    </row>
    <row r="130" spans="14:14" ht="12.75" customHeight="1">
      <c r="N130" s="148"/>
    </row>
    <row r="131" spans="14:14" ht="12.75" customHeight="1">
      <c r="N131" s="148"/>
    </row>
    <row r="132" spans="14:14" ht="12.75" customHeight="1">
      <c r="N132" s="148"/>
    </row>
    <row r="133" spans="14:14" ht="12.75" customHeight="1">
      <c r="N133" s="148"/>
    </row>
    <row r="134" spans="14:14" ht="12.75" customHeight="1">
      <c r="N134" s="148"/>
    </row>
    <row r="135" spans="14:14" ht="12.75" customHeight="1">
      <c r="N135" s="148"/>
    </row>
    <row r="136" spans="14:14" ht="12.75" customHeight="1">
      <c r="N136" s="148"/>
    </row>
    <row r="137" spans="14:14" ht="12.75" customHeight="1">
      <c r="N137" s="148"/>
    </row>
    <row r="138" spans="14:14" ht="12.75" customHeight="1">
      <c r="N138" s="148"/>
    </row>
    <row r="139" spans="14:14" ht="12.75" customHeight="1">
      <c r="N139" s="148"/>
    </row>
    <row r="140" spans="14:14" ht="12.75" customHeight="1">
      <c r="N140" s="148"/>
    </row>
    <row r="141" spans="14:14" ht="12.75" customHeight="1">
      <c r="N141" s="148"/>
    </row>
    <row r="142" spans="14:14" ht="12.75" customHeight="1">
      <c r="N142" s="148"/>
    </row>
    <row r="143" spans="14:14" ht="12.75" customHeight="1">
      <c r="N143" s="148"/>
    </row>
    <row r="144" spans="14:14" ht="12.75" customHeight="1">
      <c r="N144" s="148"/>
    </row>
    <row r="145" spans="14:14" ht="12.75" customHeight="1">
      <c r="N145" s="148"/>
    </row>
    <row r="146" spans="14:14" ht="12.75" customHeight="1">
      <c r="N146" s="148"/>
    </row>
    <row r="147" spans="14:14" ht="12.75" customHeight="1">
      <c r="N147" s="148"/>
    </row>
    <row r="148" spans="14:14" ht="12.75" customHeight="1">
      <c r="N148" s="148"/>
    </row>
    <row r="149" spans="14:14" ht="12.75" customHeight="1">
      <c r="N149" s="148"/>
    </row>
    <row r="150" spans="14:14" ht="12.75" customHeight="1">
      <c r="N150" s="148"/>
    </row>
    <row r="151" spans="14:14" ht="12.75" customHeight="1">
      <c r="N151" s="148"/>
    </row>
    <row r="152" spans="14:14" ht="12.75" customHeight="1">
      <c r="N152" s="148"/>
    </row>
    <row r="153" spans="14:14" ht="12.75" customHeight="1">
      <c r="N153" s="148"/>
    </row>
    <row r="154" spans="14:14" ht="12.75" customHeight="1">
      <c r="N154" s="148"/>
    </row>
    <row r="155" spans="14:14" ht="12.75" customHeight="1">
      <c r="N155" s="148"/>
    </row>
    <row r="156" spans="14:14" ht="12.75" customHeight="1">
      <c r="N156" s="148"/>
    </row>
    <row r="157" spans="14:14" ht="12.75" customHeight="1">
      <c r="N157" s="148"/>
    </row>
    <row r="158" spans="14:14" ht="12.75" customHeight="1">
      <c r="N158" s="148"/>
    </row>
    <row r="159" spans="14:14" ht="12.75" customHeight="1">
      <c r="N159" s="148"/>
    </row>
    <row r="160" spans="14:14" ht="12.75" customHeight="1">
      <c r="N160" s="148"/>
    </row>
    <row r="161" spans="14:14" ht="12.75" customHeight="1">
      <c r="N161" s="148"/>
    </row>
    <row r="162" spans="14:14" ht="12.75" customHeight="1">
      <c r="N162" s="148"/>
    </row>
    <row r="163" spans="14:14" ht="12.75" customHeight="1">
      <c r="N163" s="148"/>
    </row>
    <row r="164" spans="14:14" ht="12.75" customHeight="1">
      <c r="N164" s="148"/>
    </row>
    <row r="165" spans="14:14" ht="12.75" customHeight="1">
      <c r="N165" s="148"/>
    </row>
    <row r="166" spans="14:14" ht="12.75" customHeight="1">
      <c r="N166" s="148"/>
    </row>
    <row r="167" spans="14:14" ht="12.75" customHeight="1">
      <c r="N167" s="148"/>
    </row>
    <row r="168" spans="14:14" ht="12.75" customHeight="1">
      <c r="N168" s="148"/>
    </row>
    <row r="169" spans="14:14" ht="12.75" customHeight="1">
      <c r="N169" s="148"/>
    </row>
    <row r="170" spans="14:14" ht="12.75" customHeight="1">
      <c r="N170" s="148"/>
    </row>
    <row r="171" spans="14:14" ht="12.75" customHeight="1">
      <c r="N171" s="148"/>
    </row>
    <row r="172" spans="14:14" ht="12.75" customHeight="1">
      <c r="N172" s="148"/>
    </row>
    <row r="173" spans="14:14" ht="12.75" customHeight="1">
      <c r="N173" s="148"/>
    </row>
    <row r="174" spans="14:14" ht="12.75" customHeight="1">
      <c r="N174" s="148"/>
    </row>
    <row r="175" spans="14:14" ht="12.75" customHeight="1">
      <c r="N175" s="148"/>
    </row>
    <row r="176" spans="14:14" ht="12.75" customHeight="1">
      <c r="N176" s="148"/>
    </row>
    <row r="177" spans="14:14" ht="12.75" customHeight="1">
      <c r="N177" s="148"/>
    </row>
    <row r="178" spans="14:14" ht="12.75" customHeight="1">
      <c r="N178" s="148"/>
    </row>
    <row r="179" spans="14:14" ht="12.75" customHeight="1">
      <c r="N179" s="148"/>
    </row>
    <row r="180" spans="14:14" ht="12.75" customHeight="1">
      <c r="N180" s="148"/>
    </row>
    <row r="181" spans="14:14" ht="12.75" customHeight="1">
      <c r="N181" s="148"/>
    </row>
    <row r="182" spans="14:14" ht="12.75" customHeight="1">
      <c r="N182" s="148"/>
    </row>
    <row r="183" spans="14:14" ht="12.75" customHeight="1">
      <c r="N183" s="148"/>
    </row>
    <row r="184" spans="14:14" ht="12.75" customHeight="1">
      <c r="N184" s="148"/>
    </row>
    <row r="185" spans="14:14" ht="12.75" customHeight="1">
      <c r="N185" s="148"/>
    </row>
    <row r="186" spans="14:14" ht="12.75" customHeight="1">
      <c r="N186" s="148"/>
    </row>
    <row r="187" spans="14:14" ht="12.75" customHeight="1">
      <c r="N187" s="148"/>
    </row>
    <row r="188" spans="14:14" ht="12.75" customHeight="1">
      <c r="N188" s="148"/>
    </row>
    <row r="189" spans="14:14" ht="12.75" customHeight="1">
      <c r="N189" s="148"/>
    </row>
    <row r="190" spans="14:14" ht="12.75" customHeight="1">
      <c r="N190" s="148"/>
    </row>
    <row r="191" spans="14:14" ht="12.75" customHeight="1">
      <c r="N191" s="148"/>
    </row>
    <row r="192" spans="14:14" ht="12.75" customHeight="1">
      <c r="N192" s="148"/>
    </row>
    <row r="193" spans="14:14" ht="12.75" customHeight="1">
      <c r="N193" s="148"/>
    </row>
    <row r="194" spans="14:14" ht="12.75" customHeight="1">
      <c r="N194" s="148"/>
    </row>
    <row r="195" spans="14:14" ht="12.75" customHeight="1">
      <c r="N195" s="148"/>
    </row>
    <row r="196" spans="14:14" ht="12.75" customHeight="1">
      <c r="N196" s="148"/>
    </row>
    <row r="197" spans="14:14" ht="12.75" customHeight="1">
      <c r="N197" s="148"/>
    </row>
    <row r="198" spans="14:14" ht="12.75" customHeight="1">
      <c r="N198" s="148"/>
    </row>
    <row r="199" spans="14:14" ht="12.75" customHeight="1">
      <c r="N199" s="148"/>
    </row>
    <row r="200" spans="14:14" ht="12.75" customHeight="1">
      <c r="N200" s="148"/>
    </row>
    <row r="201" spans="14:14" ht="12.75" customHeight="1">
      <c r="N201" s="148"/>
    </row>
    <row r="202" spans="14:14" ht="12.75" customHeight="1">
      <c r="N202" s="148"/>
    </row>
    <row r="203" spans="14:14" ht="12.75" customHeight="1">
      <c r="N203" s="148"/>
    </row>
    <row r="204" spans="14:14" ht="12.75" customHeight="1">
      <c r="N204" s="148"/>
    </row>
    <row r="205" spans="14:14" ht="12.75" customHeight="1">
      <c r="N205" s="148"/>
    </row>
    <row r="206" spans="14:14" ht="12.75" customHeight="1">
      <c r="N206" s="148"/>
    </row>
    <row r="207" spans="14:14" ht="12.75" customHeight="1">
      <c r="N207" s="148"/>
    </row>
    <row r="208" spans="14:14" ht="12.75" customHeight="1">
      <c r="N208" s="148"/>
    </row>
    <row r="209" spans="14:14" ht="12.75" customHeight="1">
      <c r="N209" s="148"/>
    </row>
    <row r="210" spans="14:14" ht="12.75" customHeight="1">
      <c r="N210" s="148"/>
    </row>
    <row r="211" spans="14:14" ht="12.75" customHeight="1">
      <c r="N211" s="148"/>
    </row>
    <row r="212" spans="14:14" ht="12.75" customHeight="1">
      <c r="N212" s="148"/>
    </row>
    <row r="213" spans="14:14" ht="12.75" customHeight="1">
      <c r="N213" s="148"/>
    </row>
    <row r="214" spans="14:14" ht="12.75" customHeight="1">
      <c r="N214" s="148"/>
    </row>
    <row r="215" spans="14:14" ht="12.75" customHeight="1">
      <c r="N215" s="148"/>
    </row>
    <row r="216" spans="14:14" ht="12.75" customHeight="1">
      <c r="N216" s="148"/>
    </row>
    <row r="217" spans="14:14" ht="12.75" customHeight="1">
      <c r="N217" s="148"/>
    </row>
    <row r="218" spans="14:14" ht="12.75" customHeight="1">
      <c r="N218" s="148"/>
    </row>
    <row r="219" spans="14:14" ht="12.75" customHeight="1">
      <c r="N219" s="148"/>
    </row>
    <row r="220" spans="14:14" ht="12.75" customHeight="1">
      <c r="N220" s="148"/>
    </row>
    <row r="221" spans="14:14" ht="12.75" customHeight="1">
      <c r="N221" s="148"/>
    </row>
    <row r="222" spans="14:14" ht="12.75" customHeight="1">
      <c r="N222" s="148"/>
    </row>
    <row r="223" spans="14:14" ht="12.75" customHeight="1">
      <c r="N223" s="148"/>
    </row>
    <row r="224" spans="14:14" ht="12.75" customHeight="1">
      <c r="N224" s="148"/>
    </row>
    <row r="225" spans="14:14" ht="12.75" customHeight="1">
      <c r="N225" s="148"/>
    </row>
    <row r="226" spans="14:14" ht="12.75" customHeight="1">
      <c r="N226" s="148"/>
    </row>
    <row r="227" spans="14:14" ht="12.75" customHeight="1">
      <c r="N227" s="148"/>
    </row>
    <row r="228" spans="14:14" ht="12.75" customHeight="1">
      <c r="N228" s="148"/>
    </row>
    <row r="229" spans="14:14" ht="12.75" customHeight="1">
      <c r="N229" s="148"/>
    </row>
    <row r="230" spans="14:14" ht="12.75" customHeight="1">
      <c r="N230" s="148"/>
    </row>
    <row r="231" spans="14:14" ht="12.75" customHeight="1">
      <c r="N231" s="148"/>
    </row>
    <row r="232" spans="14:14" ht="12.75" customHeight="1">
      <c r="N232" s="148"/>
    </row>
    <row r="233" spans="14:14" ht="12.75" customHeight="1">
      <c r="N233" s="148"/>
    </row>
    <row r="234" spans="14:14" ht="12.75" customHeight="1">
      <c r="N234" s="148"/>
    </row>
    <row r="235" spans="14:14" ht="12.75" customHeight="1">
      <c r="N235" s="148"/>
    </row>
    <row r="236" spans="14:14" ht="12.75" customHeight="1">
      <c r="N236" s="148"/>
    </row>
    <row r="237" spans="14:14" ht="12.75" customHeight="1">
      <c r="N237" s="148"/>
    </row>
    <row r="238" spans="14:14" ht="12.75" customHeight="1">
      <c r="N238" s="148"/>
    </row>
    <row r="239" spans="14:14" ht="12.75" customHeight="1">
      <c r="N239" s="148"/>
    </row>
    <row r="240" spans="14:14" ht="12.75" customHeight="1">
      <c r="N240" s="148"/>
    </row>
    <row r="241" spans="14:14" ht="12.75" customHeight="1">
      <c r="N241" s="148"/>
    </row>
    <row r="242" spans="14:14" ht="12.75" customHeight="1">
      <c r="N242" s="148"/>
    </row>
    <row r="243" spans="14:14" ht="12.75" customHeight="1">
      <c r="N243" s="148"/>
    </row>
    <row r="244" spans="14:14" ht="12.75" customHeight="1">
      <c r="N244" s="148"/>
    </row>
    <row r="245" spans="14:14" ht="12.75" customHeight="1">
      <c r="N245" s="148"/>
    </row>
    <row r="246" spans="14:14" ht="12.75" customHeight="1">
      <c r="N246" s="148"/>
    </row>
    <row r="247" spans="14:14" ht="12.75" customHeight="1">
      <c r="N247" s="148"/>
    </row>
    <row r="248" spans="14:14" ht="12.75" customHeight="1">
      <c r="N248" s="148"/>
    </row>
    <row r="249" spans="14:14" ht="12.75" customHeight="1">
      <c r="N249" s="148"/>
    </row>
    <row r="250" spans="14:14" ht="12.75" customHeight="1">
      <c r="N250" s="148"/>
    </row>
    <row r="251" spans="14:14" ht="12.75" customHeight="1">
      <c r="N251" s="148"/>
    </row>
    <row r="252" spans="14:14" ht="12.75" customHeight="1">
      <c r="N252" s="148"/>
    </row>
    <row r="253" spans="14:14" ht="12.75" customHeight="1">
      <c r="N253" s="148"/>
    </row>
    <row r="254" spans="14:14" ht="12.75" customHeight="1">
      <c r="N254" s="148"/>
    </row>
    <row r="255" spans="14:14" ht="12.75" customHeight="1">
      <c r="N255" s="148"/>
    </row>
    <row r="256" spans="14:14" ht="12.75" customHeight="1">
      <c r="N256" s="148"/>
    </row>
    <row r="257" spans="14:14" ht="12.75" customHeight="1">
      <c r="N257" s="148"/>
    </row>
    <row r="258" spans="14:14" ht="12.75" customHeight="1">
      <c r="N258" s="148"/>
    </row>
    <row r="259" spans="14:14" ht="12.75" customHeight="1">
      <c r="N259" s="148"/>
    </row>
    <row r="260" spans="14:14" ht="12.75" customHeight="1">
      <c r="N260" s="148"/>
    </row>
    <row r="261" spans="14:14" ht="12.75" customHeight="1">
      <c r="N261" s="148"/>
    </row>
    <row r="262" spans="14:14" ht="12.75" customHeight="1">
      <c r="N262" s="148"/>
    </row>
    <row r="263" spans="14:14" ht="12.75" customHeight="1">
      <c r="N263" s="148"/>
    </row>
    <row r="264" spans="14:14" ht="12.75" customHeight="1">
      <c r="N264" s="148"/>
    </row>
    <row r="265" spans="14:14" ht="12.75" customHeight="1">
      <c r="N265" s="148"/>
    </row>
    <row r="266" spans="14:14" ht="12.75" customHeight="1">
      <c r="N266" s="148"/>
    </row>
    <row r="267" spans="14:14" ht="12.75" customHeight="1">
      <c r="N267" s="148"/>
    </row>
    <row r="268" spans="14:14" ht="12.75" customHeight="1">
      <c r="N268" s="148"/>
    </row>
    <row r="269" spans="14:14" ht="12.75" customHeight="1">
      <c r="N269" s="148"/>
    </row>
    <row r="270" spans="14:14" ht="12.75" customHeight="1">
      <c r="N270" s="148"/>
    </row>
    <row r="271" spans="14:14" ht="12.75" customHeight="1">
      <c r="N271" s="148"/>
    </row>
    <row r="272" spans="14:14" ht="12.75" customHeight="1">
      <c r="N272" s="148"/>
    </row>
    <row r="273" spans="14:14" ht="12.75" customHeight="1">
      <c r="N273" s="148"/>
    </row>
    <row r="274" spans="14:14" ht="12.75" customHeight="1">
      <c r="N274" s="148"/>
    </row>
    <row r="275" spans="14:14" ht="12.75" customHeight="1">
      <c r="N275" s="148"/>
    </row>
    <row r="276" spans="14:14" ht="12.75" customHeight="1">
      <c r="N276" s="148"/>
    </row>
    <row r="277" spans="14:14" ht="12.75" customHeight="1">
      <c r="N277" s="148"/>
    </row>
    <row r="278" spans="14:14" ht="12.75" customHeight="1">
      <c r="N278" s="148"/>
    </row>
    <row r="279" spans="14:14" ht="12.75" customHeight="1">
      <c r="N279" s="148"/>
    </row>
    <row r="280" spans="14:14" ht="12.75" customHeight="1">
      <c r="N280" s="148"/>
    </row>
    <row r="281" spans="14:14" ht="12.75" customHeight="1">
      <c r="N281" s="148"/>
    </row>
    <row r="282" spans="14:14" ht="12.75" customHeight="1">
      <c r="N282" s="148"/>
    </row>
    <row r="283" spans="14:14" ht="12.75" customHeight="1">
      <c r="N283" s="148"/>
    </row>
    <row r="284" spans="14:14" ht="12.75" customHeight="1">
      <c r="N284" s="148"/>
    </row>
    <row r="285" spans="14:14" ht="12.75" customHeight="1">
      <c r="N285" s="148"/>
    </row>
    <row r="286" spans="14:14" ht="12.75" customHeight="1">
      <c r="N286" s="148"/>
    </row>
    <row r="287" spans="14:14" ht="12.75" customHeight="1">
      <c r="N287" s="148"/>
    </row>
    <row r="288" spans="14:14" ht="12.75" customHeight="1">
      <c r="N288" s="148"/>
    </row>
    <row r="289" spans="14:14" ht="12.75" customHeight="1">
      <c r="N289" s="148"/>
    </row>
    <row r="290" spans="14:14" ht="12.75" customHeight="1">
      <c r="N290" s="148"/>
    </row>
    <row r="291" spans="14:14" ht="12.75" customHeight="1">
      <c r="N291" s="148"/>
    </row>
    <row r="292" spans="14:14" ht="12.75" customHeight="1">
      <c r="N292" s="148"/>
    </row>
    <row r="293" spans="14:14" ht="12.75" customHeight="1">
      <c r="N293" s="148"/>
    </row>
    <row r="294" spans="14:14" ht="12.75" customHeight="1">
      <c r="N294" s="148"/>
    </row>
    <row r="295" spans="14:14" ht="12.75" customHeight="1">
      <c r="N295" s="148"/>
    </row>
    <row r="296" spans="14:14" ht="12.75" customHeight="1">
      <c r="N296" s="148"/>
    </row>
    <row r="297" spans="14:14" ht="12.75" customHeight="1">
      <c r="N297" s="148"/>
    </row>
    <row r="298" spans="14:14" ht="12.75" customHeight="1">
      <c r="N298" s="148"/>
    </row>
    <row r="299" spans="14:14" ht="12.75" customHeight="1">
      <c r="N299" s="148"/>
    </row>
    <row r="300" spans="14:14" ht="12.75" customHeight="1">
      <c r="N300" s="148"/>
    </row>
    <row r="301" spans="14:14" ht="12.75" customHeight="1">
      <c r="N301" s="148"/>
    </row>
    <row r="302" spans="14:14" ht="12.75" customHeight="1">
      <c r="N302" s="148"/>
    </row>
    <row r="303" spans="14:14" ht="12.75" customHeight="1">
      <c r="N303" s="148"/>
    </row>
    <row r="304" spans="14:14" ht="12.75" customHeight="1">
      <c r="N304" s="148"/>
    </row>
    <row r="305" spans="14:14" ht="12.75" customHeight="1">
      <c r="N305" s="148"/>
    </row>
    <row r="306" spans="14:14" ht="12.75" customHeight="1">
      <c r="N306" s="148"/>
    </row>
    <row r="307" spans="14:14" ht="12.75" customHeight="1">
      <c r="N307" s="148"/>
    </row>
    <row r="308" spans="14:14" ht="12.75" customHeight="1">
      <c r="N308" s="148"/>
    </row>
    <row r="309" spans="14:14" ht="12.75" customHeight="1">
      <c r="N309" s="148"/>
    </row>
    <row r="310" spans="14:14" ht="12.75" customHeight="1">
      <c r="N310" s="148"/>
    </row>
    <row r="311" spans="14:14" ht="12.75" customHeight="1">
      <c r="N311" s="148"/>
    </row>
    <row r="312" spans="14:14" ht="12.75" customHeight="1">
      <c r="N312" s="148"/>
    </row>
    <row r="313" spans="14:14" ht="12.75" customHeight="1">
      <c r="N313" s="148"/>
    </row>
    <row r="314" spans="14:14" ht="12.75" customHeight="1">
      <c r="N314" s="148"/>
    </row>
    <row r="315" spans="14:14" ht="12.75" customHeight="1">
      <c r="N315" s="148"/>
    </row>
    <row r="316" spans="14:14" ht="12.75" customHeight="1">
      <c r="N316" s="148"/>
    </row>
    <row r="317" spans="14:14" ht="12.75" customHeight="1">
      <c r="N317" s="148"/>
    </row>
    <row r="318" spans="14:14" ht="12.75" customHeight="1">
      <c r="N318" s="148"/>
    </row>
    <row r="319" spans="14:14" ht="12.75" customHeight="1">
      <c r="N319" s="148"/>
    </row>
    <row r="320" spans="14:14" ht="12.75" customHeight="1">
      <c r="N320" s="148"/>
    </row>
    <row r="321" spans="14:14" ht="12.75" customHeight="1">
      <c r="N321" s="148"/>
    </row>
    <row r="322" spans="14:14" ht="12.75" customHeight="1">
      <c r="N322" s="148"/>
    </row>
    <row r="323" spans="14:14" ht="12.75" customHeight="1">
      <c r="N323" s="148"/>
    </row>
    <row r="324" spans="14:14" ht="12.75" customHeight="1">
      <c r="N324" s="148"/>
    </row>
    <row r="325" spans="14:14" ht="12.75" customHeight="1">
      <c r="N325" s="148"/>
    </row>
    <row r="326" spans="14:14" ht="12.75" customHeight="1">
      <c r="N326" s="148"/>
    </row>
    <row r="327" spans="14:14" ht="12.75" customHeight="1">
      <c r="N327" s="148"/>
    </row>
    <row r="328" spans="14:14" ht="12.75" customHeight="1">
      <c r="N328" s="148"/>
    </row>
    <row r="329" spans="14:14" ht="12.75" customHeight="1">
      <c r="N329" s="148"/>
    </row>
    <row r="330" spans="14:14" ht="12.75" customHeight="1">
      <c r="N330" s="148"/>
    </row>
    <row r="331" spans="14:14" ht="12.75" customHeight="1">
      <c r="N331" s="148"/>
    </row>
    <row r="332" spans="14:14" ht="12.75" customHeight="1">
      <c r="N332" s="148"/>
    </row>
    <row r="333" spans="14:14" ht="12.75" customHeight="1">
      <c r="N333" s="148"/>
    </row>
    <row r="334" spans="14:14" ht="12.75" customHeight="1">
      <c r="N334" s="148"/>
    </row>
    <row r="335" spans="14:14" ht="12.75" customHeight="1">
      <c r="N335" s="148"/>
    </row>
    <row r="336" spans="14:14" ht="12.75" customHeight="1">
      <c r="N336" s="148"/>
    </row>
    <row r="337" spans="14:14" ht="12.75" customHeight="1">
      <c r="N337" s="148"/>
    </row>
    <row r="338" spans="14:14" ht="12.75" customHeight="1">
      <c r="N338" s="148"/>
    </row>
    <row r="339" spans="14:14" ht="12.75" customHeight="1">
      <c r="N339" s="148"/>
    </row>
    <row r="340" spans="14:14" ht="12.75" customHeight="1">
      <c r="N340" s="148"/>
    </row>
    <row r="341" spans="14:14" ht="12.75" customHeight="1">
      <c r="N341" s="148"/>
    </row>
    <row r="342" spans="14:14" ht="12.75" customHeight="1">
      <c r="N342" s="148"/>
    </row>
    <row r="343" spans="14:14" ht="12.75" customHeight="1">
      <c r="N343" s="148"/>
    </row>
    <row r="344" spans="14:14" ht="12.75" customHeight="1">
      <c r="N344" s="148"/>
    </row>
    <row r="345" spans="14:14" ht="12.75" customHeight="1">
      <c r="N345" s="148"/>
    </row>
    <row r="346" spans="14:14" ht="12.75" customHeight="1">
      <c r="N346" s="148"/>
    </row>
    <row r="347" spans="14:14" ht="12.75" customHeight="1">
      <c r="N347" s="148"/>
    </row>
    <row r="348" spans="14:14" ht="12.75" customHeight="1">
      <c r="N348" s="148"/>
    </row>
    <row r="349" spans="14:14" ht="12.75" customHeight="1">
      <c r="N349" s="148"/>
    </row>
    <row r="350" spans="14:14" ht="12.75" customHeight="1">
      <c r="N350" s="148"/>
    </row>
    <row r="351" spans="14:14" ht="12.75" customHeight="1">
      <c r="N351" s="148"/>
    </row>
    <row r="352" spans="14:14" ht="12.75" customHeight="1">
      <c r="N352" s="148"/>
    </row>
    <row r="353" spans="14:14" ht="12.75" customHeight="1">
      <c r="N353" s="148"/>
    </row>
    <row r="354" spans="14:14" ht="12.75" customHeight="1">
      <c r="N354" s="148"/>
    </row>
    <row r="355" spans="14:14" ht="12.75" customHeight="1">
      <c r="N355" s="148"/>
    </row>
    <row r="356" spans="14:14" ht="12.75" customHeight="1">
      <c r="N356" s="148"/>
    </row>
    <row r="357" spans="14:14" ht="12.75" customHeight="1">
      <c r="N357" s="148"/>
    </row>
    <row r="358" spans="14:14" ht="12.75" customHeight="1">
      <c r="N358" s="148"/>
    </row>
    <row r="359" spans="14:14" ht="12.75" customHeight="1">
      <c r="N359" s="148"/>
    </row>
    <row r="360" spans="14:14" ht="12.75" customHeight="1">
      <c r="N360" s="148"/>
    </row>
    <row r="361" spans="14:14" ht="12.75" customHeight="1">
      <c r="N361" s="148"/>
    </row>
    <row r="362" spans="14:14" ht="12.75" customHeight="1">
      <c r="N362" s="148"/>
    </row>
    <row r="363" spans="14:14" ht="12.75" customHeight="1">
      <c r="N363" s="148"/>
    </row>
    <row r="364" spans="14:14" ht="12.75" customHeight="1">
      <c r="N364" s="148"/>
    </row>
    <row r="365" spans="14:14" ht="12.75" customHeight="1">
      <c r="N365" s="148"/>
    </row>
    <row r="366" spans="14:14" ht="12.75" customHeight="1">
      <c r="N366" s="148"/>
    </row>
    <row r="367" spans="14:14" ht="12.75" customHeight="1">
      <c r="N367" s="148"/>
    </row>
    <row r="368" spans="14:14" ht="12.75" customHeight="1">
      <c r="N368" s="148"/>
    </row>
    <row r="369" spans="14:14" ht="12.75" customHeight="1">
      <c r="N369" s="148"/>
    </row>
    <row r="370" spans="14:14" ht="12.75" customHeight="1">
      <c r="N370" s="148"/>
    </row>
    <row r="371" spans="14:14" ht="12.75" customHeight="1">
      <c r="N371" s="148"/>
    </row>
    <row r="372" spans="14:14" ht="12.75" customHeight="1">
      <c r="N372" s="148"/>
    </row>
    <row r="373" spans="14:14" ht="12.75" customHeight="1">
      <c r="N373" s="148"/>
    </row>
    <row r="374" spans="14:14" ht="12.75" customHeight="1">
      <c r="N374" s="148"/>
    </row>
    <row r="375" spans="14:14" ht="12.75" customHeight="1">
      <c r="N375" s="148"/>
    </row>
    <row r="376" spans="14:14" ht="12.75" customHeight="1">
      <c r="N376" s="148"/>
    </row>
    <row r="377" spans="14:14" ht="12.75" customHeight="1">
      <c r="N377" s="148"/>
    </row>
    <row r="378" spans="14:14" ht="12.75" customHeight="1">
      <c r="N378" s="148"/>
    </row>
    <row r="379" spans="14:14" ht="12.75" customHeight="1">
      <c r="N379" s="148"/>
    </row>
    <row r="380" spans="14:14" ht="12.75" customHeight="1">
      <c r="N380" s="148"/>
    </row>
    <row r="381" spans="14:14" ht="12.75" customHeight="1">
      <c r="N381" s="148"/>
    </row>
    <row r="382" spans="14:14" ht="12.75" customHeight="1">
      <c r="N382" s="148"/>
    </row>
    <row r="383" spans="14:14" ht="12.75" customHeight="1">
      <c r="N383" s="148"/>
    </row>
    <row r="384" spans="14:14" ht="12.75" customHeight="1">
      <c r="N384" s="148"/>
    </row>
    <row r="385" spans="14:14" ht="12.75" customHeight="1">
      <c r="N385" s="148"/>
    </row>
    <row r="386" spans="14:14" ht="12.75" customHeight="1">
      <c r="N386" s="148"/>
    </row>
    <row r="387" spans="14:14" ht="12.75" customHeight="1">
      <c r="N387" s="148"/>
    </row>
    <row r="388" spans="14:14" ht="12.75" customHeight="1">
      <c r="N388" s="148"/>
    </row>
    <row r="389" spans="14:14" ht="12.75" customHeight="1">
      <c r="N389" s="148"/>
    </row>
    <row r="390" spans="14:14" ht="12.75" customHeight="1">
      <c r="N390" s="148"/>
    </row>
    <row r="391" spans="14:14" ht="12.75" customHeight="1">
      <c r="N391" s="148"/>
    </row>
    <row r="392" spans="14:14" ht="12.75" customHeight="1">
      <c r="N392" s="148"/>
    </row>
    <row r="393" spans="14:14" ht="12.75" customHeight="1">
      <c r="N393" s="148"/>
    </row>
    <row r="394" spans="14:14" ht="12.75" customHeight="1">
      <c r="N394" s="148"/>
    </row>
    <row r="395" spans="14:14" ht="12.75" customHeight="1">
      <c r="N395" s="148"/>
    </row>
    <row r="396" spans="14:14" ht="12.75" customHeight="1">
      <c r="N396" s="148"/>
    </row>
    <row r="397" spans="14:14" ht="12.75" customHeight="1">
      <c r="N397" s="148"/>
    </row>
    <row r="398" spans="14:14" ht="12.75" customHeight="1">
      <c r="N398" s="148"/>
    </row>
    <row r="399" spans="14:14" ht="12.75" customHeight="1">
      <c r="N399" s="148"/>
    </row>
    <row r="400" spans="14:14" ht="12.75" customHeight="1">
      <c r="N400" s="148"/>
    </row>
    <row r="401" spans="14:14" ht="12.75" customHeight="1">
      <c r="N401" s="148"/>
    </row>
    <row r="402" spans="14:14" ht="12.75" customHeight="1">
      <c r="N402" s="148"/>
    </row>
    <row r="403" spans="14:14" ht="12.75" customHeight="1">
      <c r="N403" s="148"/>
    </row>
    <row r="404" spans="14:14" ht="12.75" customHeight="1">
      <c r="N404" s="148"/>
    </row>
    <row r="405" spans="14:14" ht="12.75" customHeight="1">
      <c r="N405" s="148"/>
    </row>
    <row r="406" spans="14:14" ht="12.75" customHeight="1">
      <c r="N406" s="148"/>
    </row>
    <row r="407" spans="14:14" ht="12.75" customHeight="1">
      <c r="N407" s="148"/>
    </row>
    <row r="408" spans="14:14" ht="12.75" customHeight="1">
      <c r="N408" s="148"/>
    </row>
    <row r="409" spans="14:14" ht="12.75" customHeight="1">
      <c r="N409" s="148"/>
    </row>
    <row r="410" spans="14:14" ht="12.75" customHeight="1">
      <c r="N410" s="148"/>
    </row>
    <row r="411" spans="14:14" ht="12.75" customHeight="1">
      <c r="N411" s="148"/>
    </row>
    <row r="412" spans="14:14" ht="12.75" customHeight="1">
      <c r="N412" s="148"/>
    </row>
    <row r="413" spans="14:14" ht="12.75" customHeight="1">
      <c r="N413" s="148"/>
    </row>
    <row r="414" spans="14:14" ht="12.75" customHeight="1">
      <c r="N414" s="148"/>
    </row>
    <row r="415" spans="14:14" ht="12.75" customHeight="1">
      <c r="N415" s="148"/>
    </row>
    <row r="416" spans="14:14" ht="12.75" customHeight="1">
      <c r="N416" s="148"/>
    </row>
    <row r="417" spans="14:14" ht="12.75" customHeight="1">
      <c r="N417" s="148"/>
    </row>
    <row r="418" spans="14:14" ht="12.75" customHeight="1">
      <c r="N418" s="148"/>
    </row>
    <row r="419" spans="14:14" ht="12.75" customHeight="1">
      <c r="N419" s="148"/>
    </row>
    <row r="420" spans="14:14" ht="12.75" customHeight="1">
      <c r="N420" s="148"/>
    </row>
    <row r="421" spans="14:14" ht="12.75" customHeight="1">
      <c r="N421" s="148"/>
    </row>
    <row r="422" spans="14:14" ht="12.75" customHeight="1">
      <c r="N422" s="148"/>
    </row>
    <row r="423" spans="14:14" ht="12.75" customHeight="1">
      <c r="N423" s="148"/>
    </row>
    <row r="424" spans="14:14" ht="12.75" customHeight="1">
      <c r="N424" s="148"/>
    </row>
    <row r="425" spans="14:14" ht="12.75" customHeight="1">
      <c r="N425" s="148"/>
    </row>
    <row r="426" spans="14:14" ht="12.75" customHeight="1">
      <c r="N426" s="148"/>
    </row>
    <row r="427" spans="14:14" ht="12.75" customHeight="1">
      <c r="N427" s="148"/>
    </row>
    <row r="428" spans="14:14" ht="12.75" customHeight="1">
      <c r="N428" s="148"/>
    </row>
    <row r="429" spans="14:14" ht="12.75" customHeight="1">
      <c r="N429" s="148"/>
    </row>
    <row r="430" spans="14:14" ht="12.75" customHeight="1">
      <c r="N430" s="148"/>
    </row>
    <row r="431" spans="14:14" ht="12.75" customHeight="1">
      <c r="N431" s="148"/>
    </row>
    <row r="432" spans="14:14" ht="12.75" customHeight="1">
      <c r="N432" s="148"/>
    </row>
    <row r="433" spans="14:14" ht="12.75" customHeight="1">
      <c r="N433" s="148"/>
    </row>
    <row r="434" spans="14:14" ht="12.75" customHeight="1">
      <c r="N434" s="148"/>
    </row>
    <row r="435" spans="14:14" ht="12.75" customHeight="1">
      <c r="N435" s="148"/>
    </row>
    <row r="436" spans="14:14" ht="12.75" customHeight="1">
      <c r="N436" s="148"/>
    </row>
    <row r="437" spans="14:14" ht="12.75" customHeight="1">
      <c r="N437" s="148"/>
    </row>
    <row r="438" spans="14:14" ht="12.75" customHeight="1">
      <c r="N438" s="148"/>
    </row>
    <row r="439" spans="14:14" ht="12.75" customHeight="1">
      <c r="N439" s="148"/>
    </row>
    <row r="440" spans="14:14" ht="12.75" customHeight="1">
      <c r="N440" s="148"/>
    </row>
    <row r="441" spans="14:14" ht="12.75" customHeight="1">
      <c r="N441" s="148"/>
    </row>
    <row r="442" spans="14:14" ht="12.75" customHeight="1">
      <c r="N442" s="148"/>
    </row>
    <row r="443" spans="14:14" ht="12.75" customHeight="1">
      <c r="N443" s="148"/>
    </row>
    <row r="444" spans="14:14" ht="12.75" customHeight="1">
      <c r="N444" s="148"/>
    </row>
    <row r="445" spans="14:14" ht="12.75" customHeight="1">
      <c r="N445" s="148"/>
    </row>
    <row r="446" spans="14:14" ht="12.75" customHeight="1">
      <c r="N446" s="148"/>
    </row>
    <row r="447" spans="14:14" ht="12.75" customHeight="1">
      <c r="N447" s="148"/>
    </row>
    <row r="448" spans="14:14" ht="12.75" customHeight="1">
      <c r="N448" s="148"/>
    </row>
    <row r="449" spans="14:14" ht="12.75" customHeight="1">
      <c r="N449" s="148"/>
    </row>
    <row r="450" spans="14:14" ht="12.75" customHeight="1">
      <c r="N450" s="148"/>
    </row>
    <row r="451" spans="14:14" ht="12.75" customHeight="1">
      <c r="N451" s="148"/>
    </row>
    <row r="452" spans="14:14" ht="12.75" customHeight="1">
      <c r="N452" s="148"/>
    </row>
    <row r="453" spans="14:14" ht="12.75" customHeight="1">
      <c r="N453" s="148"/>
    </row>
    <row r="454" spans="14:14" ht="12.75" customHeight="1">
      <c r="N454" s="148"/>
    </row>
    <row r="455" spans="14:14" ht="12.75" customHeight="1">
      <c r="N455" s="148"/>
    </row>
    <row r="456" spans="14:14" ht="12.75" customHeight="1">
      <c r="N456" s="148"/>
    </row>
    <row r="457" spans="14:14" ht="12.75" customHeight="1">
      <c r="N457" s="148"/>
    </row>
    <row r="458" spans="14:14" ht="12.75" customHeight="1">
      <c r="N458" s="148"/>
    </row>
    <row r="459" spans="14:14" ht="12.75" customHeight="1">
      <c r="N459" s="148"/>
    </row>
    <row r="460" spans="14:14" ht="12.75" customHeight="1">
      <c r="N460" s="148"/>
    </row>
    <row r="461" spans="14:14" ht="12.75" customHeight="1">
      <c r="N461" s="148"/>
    </row>
    <row r="462" spans="14:14" ht="12.75" customHeight="1">
      <c r="N462" s="148"/>
    </row>
    <row r="463" spans="14:14" ht="12.75" customHeight="1">
      <c r="N463" s="148"/>
    </row>
    <row r="464" spans="14:14" ht="12.75" customHeight="1">
      <c r="N464" s="148"/>
    </row>
    <row r="465" spans="14:14" ht="12.75" customHeight="1">
      <c r="N465" s="148"/>
    </row>
    <row r="466" spans="14:14" ht="12.75" customHeight="1">
      <c r="N466" s="148"/>
    </row>
    <row r="467" spans="14:14" ht="12.75" customHeight="1">
      <c r="N467" s="148"/>
    </row>
    <row r="468" spans="14:14" ht="12.75" customHeight="1">
      <c r="N468" s="148"/>
    </row>
    <row r="469" spans="14:14" ht="12.75" customHeight="1">
      <c r="N469" s="148"/>
    </row>
    <row r="470" spans="14:14" ht="12.75" customHeight="1">
      <c r="N470" s="148"/>
    </row>
    <row r="471" spans="14:14" ht="12.75" customHeight="1">
      <c r="N471" s="148"/>
    </row>
    <row r="472" spans="14:14" ht="12.75" customHeight="1">
      <c r="N472" s="148"/>
    </row>
    <row r="473" spans="14:14" ht="12.75" customHeight="1">
      <c r="N473" s="148"/>
    </row>
    <row r="474" spans="14:14" ht="12.75" customHeight="1">
      <c r="N474" s="148"/>
    </row>
    <row r="475" spans="14:14" ht="12.75" customHeight="1">
      <c r="N475" s="148"/>
    </row>
    <row r="476" spans="14:14" ht="12.75" customHeight="1">
      <c r="N476" s="148"/>
    </row>
    <row r="477" spans="14:14" ht="12.75" customHeight="1">
      <c r="N477" s="148"/>
    </row>
    <row r="478" spans="14:14" ht="12.75" customHeight="1">
      <c r="N478" s="148"/>
    </row>
    <row r="479" spans="14:14" ht="12.75" customHeight="1">
      <c r="N479" s="148"/>
    </row>
    <row r="480" spans="14:14" ht="12.75" customHeight="1">
      <c r="N480" s="148"/>
    </row>
    <row r="481" spans="14:14" ht="12.75" customHeight="1">
      <c r="N481" s="148"/>
    </row>
    <row r="482" spans="14:14" ht="12.75" customHeight="1">
      <c r="N482" s="148"/>
    </row>
    <row r="483" spans="14:14" ht="12.75" customHeight="1">
      <c r="N483" s="148"/>
    </row>
    <row r="484" spans="14:14" ht="12.75" customHeight="1">
      <c r="N484" s="148"/>
    </row>
    <row r="485" spans="14:14" ht="12.75" customHeight="1">
      <c r="N485" s="148"/>
    </row>
    <row r="486" spans="14:14" ht="12.75" customHeight="1">
      <c r="N486" s="148"/>
    </row>
    <row r="487" spans="14:14" ht="12.75" customHeight="1">
      <c r="N487" s="148"/>
    </row>
    <row r="488" spans="14:14" ht="12.75" customHeight="1">
      <c r="N488" s="148"/>
    </row>
    <row r="489" spans="14:14" ht="12.75" customHeight="1">
      <c r="N489" s="148"/>
    </row>
    <row r="490" spans="14:14" ht="12.75" customHeight="1">
      <c r="N490" s="148"/>
    </row>
    <row r="491" spans="14:14" ht="12.75" customHeight="1">
      <c r="N491" s="148"/>
    </row>
    <row r="492" spans="14:14" ht="12.75" customHeight="1">
      <c r="N492" s="148"/>
    </row>
    <row r="493" spans="14:14" ht="12.75" customHeight="1">
      <c r="N493" s="148"/>
    </row>
    <row r="494" spans="14:14" ht="12.75" customHeight="1">
      <c r="N494" s="148"/>
    </row>
    <row r="495" spans="14:14" ht="12.75" customHeight="1">
      <c r="N495" s="148"/>
    </row>
    <row r="496" spans="14:14" ht="12.75" customHeight="1">
      <c r="N496" s="148"/>
    </row>
    <row r="497" spans="14:14" ht="12.75" customHeight="1">
      <c r="N497" s="148"/>
    </row>
    <row r="498" spans="14:14" ht="12.75" customHeight="1">
      <c r="N498" s="148"/>
    </row>
    <row r="499" spans="14:14" ht="12.75" customHeight="1">
      <c r="N499" s="148"/>
    </row>
    <row r="500" spans="14:14" ht="12.75" customHeight="1">
      <c r="N500" s="148"/>
    </row>
    <row r="501" spans="14:14" ht="12.75" customHeight="1">
      <c r="N501" s="148"/>
    </row>
    <row r="502" spans="14:14" ht="12.75" customHeight="1">
      <c r="N502" s="148"/>
    </row>
    <row r="503" spans="14:14" ht="12.75" customHeight="1">
      <c r="N503" s="148"/>
    </row>
    <row r="504" spans="14:14" ht="12.75" customHeight="1">
      <c r="N504" s="148"/>
    </row>
    <row r="505" spans="14:14" ht="12.75" customHeight="1">
      <c r="N505" s="148"/>
    </row>
    <row r="506" spans="14:14" ht="12.75" customHeight="1">
      <c r="N506" s="148"/>
    </row>
    <row r="507" spans="14:14" ht="12.75" customHeight="1">
      <c r="N507" s="148"/>
    </row>
    <row r="508" spans="14:14" ht="12.75" customHeight="1">
      <c r="N508" s="148"/>
    </row>
    <row r="509" spans="14:14" ht="12.75" customHeight="1">
      <c r="N509" s="148"/>
    </row>
    <row r="510" spans="14:14" ht="12.75" customHeight="1">
      <c r="N510" s="148"/>
    </row>
    <row r="511" spans="14:14" ht="12.75" customHeight="1">
      <c r="N511" s="148"/>
    </row>
    <row r="512" spans="14:14" ht="12.75" customHeight="1">
      <c r="N512" s="148"/>
    </row>
    <row r="513" spans="14:14" ht="12.75" customHeight="1">
      <c r="N513" s="148"/>
    </row>
    <row r="514" spans="14:14" ht="12.75" customHeight="1">
      <c r="N514" s="148"/>
    </row>
    <row r="515" spans="14:14" ht="12.75" customHeight="1">
      <c r="N515" s="148"/>
    </row>
    <row r="516" spans="14:14" ht="12.75" customHeight="1">
      <c r="N516" s="148"/>
    </row>
    <row r="517" spans="14:14" ht="12.75" customHeight="1">
      <c r="N517" s="148"/>
    </row>
    <row r="518" spans="14:14" ht="12.75" customHeight="1">
      <c r="N518" s="148"/>
    </row>
    <row r="519" spans="14:14" ht="12.75" customHeight="1">
      <c r="N519" s="148"/>
    </row>
    <row r="520" spans="14:14" ht="12.75" customHeight="1">
      <c r="N520" s="148"/>
    </row>
    <row r="521" spans="14:14" ht="12.75" customHeight="1">
      <c r="N521" s="148"/>
    </row>
    <row r="522" spans="14:14" ht="12.75" customHeight="1">
      <c r="N522" s="148"/>
    </row>
    <row r="523" spans="14:14" ht="12.75" customHeight="1">
      <c r="N523" s="148"/>
    </row>
    <row r="524" spans="14:14" ht="12.75" customHeight="1">
      <c r="N524" s="148"/>
    </row>
    <row r="525" spans="14:14" ht="12.75" customHeight="1">
      <c r="N525" s="148"/>
    </row>
    <row r="526" spans="14:14" ht="12.75" customHeight="1">
      <c r="N526" s="148"/>
    </row>
    <row r="527" spans="14:14" ht="12.75" customHeight="1">
      <c r="N527" s="148"/>
    </row>
    <row r="528" spans="14:14" ht="12.75" customHeight="1">
      <c r="N528" s="148"/>
    </row>
    <row r="529" spans="14:14" ht="12.75" customHeight="1">
      <c r="N529" s="148"/>
    </row>
    <row r="530" spans="14:14" ht="12.75" customHeight="1">
      <c r="N530" s="148"/>
    </row>
    <row r="531" spans="14:14" ht="12.75" customHeight="1">
      <c r="N531" s="148"/>
    </row>
    <row r="532" spans="14:14" ht="12.75" customHeight="1">
      <c r="N532" s="148"/>
    </row>
    <row r="533" spans="14:14" ht="12.75" customHeight="1">
      <c r="N533" s="148"/>
    </row>
    <row r="534" spans="14:14" ht="12.75" customHeight="1">
      <c r="N534" s="148"/>
    </row>
    <row r="535" spans="14:14" ht="12.75" customHeight="1">
      <c r="N535" s="148"/>
    </row>
    <row r="536" spans="14:14" ht="12.75" customHeight="1">
      <c r="N536" s="148"/>
    </row>
    <row r="537" spans="14:14" ht="12.75" customHeight="1">
      <c r="N537" s="148"/>
    </row>
    <row r="538" spans="14:14" ht="12.75" customHeight="1">
      <c r="N538" s="148"/>
    </row>
    <row r="539" spans="14:14" ht="12.75" customHeight="1">
      <c r="N539" s="148"/>
    </row>
    <row r="540" spans="14:14" ht="12.75" customHeight="1">
      <c r="N540" s="148"/>
    </row>
    <row r="541" spans="14:14" ht="12.75" customHeight="1">
      <c r="N541" s="148"/>
    </row>
    <row r="542" spans="14:14" ht="12.75" customHeight="1">
      <c r="N542" s="148"/>
    </row>
    <row r="543" spans="14:14" ht="12.75" customHeight="1">
      <c r="N543" s="148"/>
    </row>
    <row r="544" spans="14:14" ht="12.75" customHeight="1">
      <c r="N544" s="148"/>
    </row>
    <row r="545" spans="14:14" ht="12.75" customHeight="1">
      <c r="N545" s="148"/>
    </row>
    <row r="546" spans="14:14" ht="12.75" customHeight="1">
      <c r="N546" s="148"/>
    </row>
    <row r="547" spans="14:14" ht="12.75" customHeight="1">
      <c r="N547" s="148"/>
    </row>
    <row r="548" spans="14:14" ht="12.75" customHeight="1">
      <c r="N548" s="148"/>
    </row>
    <row r="549" spans="14:14" ht="12.75" customHeight="1">
      <c r="N549" s="148"/>
    </row>
    <row r="550" spans="14:14" ht="12.75" customHeight="1">
      <c r="N550" s="148"/>
    </row>
    <row r="551" spans="14:14" ht="12.75" customHeight="1">
      <c r="N551" s="148"/>
    </row>
    <row r="552" spans="14:14" ht="12.75" customHeight="1">
      <c r="N552" s="148"/>
    </row>
    <row r="553" spans="14:14" ht="12.75" customHeight="1">
      <c r="N553" s="148"/>
    </row>
    <row r="554" spans="14:14" ht="12.75" customHeight="1">
      <c r="N554" s="148"/>
    </row>
    <row r="555" spans="14:14" ht="12.75" customHeight="1">
      <c r="N555" s="148"/>
    </row>
    <row r="556" spans="14:14" ht="12.75" customHeight="1">
      <c r="N556" s="148"/>
    </row>
    <row r="557" spans="14:14" ht="12.75" customHeight="1">
      <c r="N557" s="148"/>
    </row>
    <row r="558" spans="14:14" ht="12.75" customHeight="1">
      <c r="N558" s="148"/>
    </row>
    <row r="559" spans="14:14" ht="12.75" customHeight="1">
      <c r="N559" s="148"/>
    </row>
    <row r="560" spans="14:14" ht="12.75" customHeight="1">
      <c r="N560" s="148"/>
    </row>
    <row r="561" spans="14:14" ht="12.75" customHeight="1">
      <c r="N561" s="148"/>
    </row>
    <row r="562" spans="14:14" ht="12.75" customHeight="1">
      <c r="N562" s="148"/>
    </row>
    <row r="563" spans="14:14" ht="12.75" customHeight="1">
      <c r="N563" s="148"/>
    </row>
    <row r="564" spans="14:14" ht="12.75" customHeight="1">
      <c r="N564" s="148"/>
    </row>
    <row r="565" spans="14:14" ht="12.75" customHeight="1">
      <c r="N565" s="148"/>
    </row>
    <row r="566" spans="14:14" ht="12.75" customHeight="1">
      <c r="N566" s="148"/>
    </row>
    <row r="567" spans="14:14" ht="12.75" customHeight="1">
      <c r="N567" s="148"/>
    </row>
    <row r="568" spans="14:14" ht="12.75" customHeight="1">
      <c r="N568" s="148"/>
    </row>
    <row r="569" spans="14:14" ht="12.75" customHeight="1">
      <c r="N569" s="148"/>
    </row>
    <row r="570" spans="14:14" ht="12.75" customHeight="1">
      <c r="N570" s="148"/>
    </row>
    <row r="571" spans="14:14" ht="12.75" customHeight="1">
      <c r="N571" s="148"/>
    </row>
    <row r="572" spans="14:14" ht="12.75" customHeight="1">
      <c r="N572" s="148"/>
    </row>
    <row r="573" spans="14:14" ht="12.75" customHeight="1">
      <c r="N573" s="148"/>
    </row>
    <row r="574" spans="14:14" ht="12.75" customHeight="1">
      <c r="N574" s="148"/>
    </row>
    <row r="575" spans="14:14" ht="12.75" customHeight="1">
      <c r="N575" s="148"/>
    </row>
    <row r="576" spans="14:14" ht="12.75" customHeight="1">
      <c r="N576" s="148"/>
    </row>
    <row r="577" spans="14:14" ht="12.75" customHeight="1">
      <c r="N577" s="148"/>
    </row>
    <row r="578" spans="14:14" ht="12.75" customHeight="1">
      <c r="N578" s="148"/>
    </row>
    <row r="579" spans="14:14" ht="12.75" customHeight="1">
      <c r="N579" s="148"/>
    </row>
    <row r="580" spans="14:14" ht="12.75" customHeight="1">
      <c r="N580" s="148"/>
    </row>
    <row r="581" spans="14:14" ht="12.75" customHeight="1">
      <c r="N581" s="148"/>
    </row>
    <row r="582" spans="14:14" ht="12.75" customHeight="1">
      <c r="N582" s="148"/>
    </row>
    <row r="583" spans="14:14" ht="12.75" customHeight="1">
      <c r="N583" s="148"/>
    </row>
    <row r="584" spans="14:14" ht="12.75" customHeight="1">
      <c r="N584" s="148"/>
    </row>
    <row r="585" spans="14:14" ht="12.75" customHeight="1">
      <c r="N585" s="148"/>
    </row>
    <row r="586" spans="14:14" ht="12.75" customHeight="1">
      <c r="N586" s="148"/>
    </row>
    <row r="587" spans="14:14" ht="12.75" customHeight="1">
      <c r="N587" s="148"/>
    </row>
    <row r="588" spans="14:14" ht="12.75" customHeight="1">
      <c r="N588" s="148"/>
    </row>
    <row r="589" spans="14:14" ht="12.75" customHeight="1">
      <c r="N589" s="148"/>
    </row>
    <row r="590" spans="14:14" ht="12.75" customHeight="1">
      <c r="N590" s="148"/>
    </row>
    <row r="591" spans="14:14" ht="12.75" customHeight="1">
      <c r="N591" s="148"/>
    </row>
    <row r="592" spans="14:14" ht="12.75" customHeight="1">
      <c r="N592" s="148"/>
    </row>
    <row r="593" spans="14:14" ht="12.75" customHeight="1">
      <c r="N593" s="148"/>
    </row>
    <row r="594" spans="14:14" ht="12.75" customHeight="1">
      <c r="N594" s="148"/>
    </row>
    <row r="595" spans="14:14" ht="12.75" customHeight="1">
      <c r="N595" s="148"/>
    </row>
    <row r="596" spans="14:14" ht="12.75" customHeight="1">
      <c r="N596" s="148"/>
    </row>
    <row r="597" spans="14:14" ht="12.75" customHeight="1">
      <c r="N597" s="148"/>
    </row>
    <row r="598" spans="14:14" ht="12.75" customHeight="1">
      <c r="N598" s="148"/>
    </row>
    <row r="599" spans="14:14" ht="12.75" customHeight="1">
      <c r="N599" s="148"/>
    </row>
    <row r="600" spans="14:14" ht="12.75" customHeight="1">
      <c r="N600" s="148"/>
    </row>
    <row r="601" spans="14:14" ht="12.75" customHeight="1">
      <c r="N601" s="148"/>
    </row>
    <row r="602" spans="14:14" ht="12.75" customHeight="1">
      <c r="N602" s="148"/>
    </row>
    <row r="603" spans="14:14" ht="12.75" customHeight="1">
      <c r="N603" s="148"/>
    </row>
    <row r="604" spans="14:14" ht="12.75" customHeight="1">
      <c r="N604" s="148"/>
    </row>
    <row r="605" spans="14:14" ht="12.75" customHeight="1">
      <c r="N605" s="148"/>
    </row>
    <row r="606" spans="14:14" ht="12.75" customHeight="1">
      <c r="N606" s="148"/>
    </row>
    <row r="607" spans="14:14" ht="12.75" customHeight="1">
      <c r="N607" s="148"/>
    </row>
    <row r="608" spans="14:14" ht="12.75" customHeight="1">
      <c r="N608" s="148"/>
    </row>
    <row r="609" spans="14:14" ht="12.75" customHeight="1">
      <c r="N609" s="148"/>
    </row>
    <row r="610" spans="14:14" ht="12.75" customHeight="1">
      <c r="N610" s="148"/>
    </row>
    <row r="611" spans="14:14" ht="12.75" customHeight="1">
      <c r="N611" s="148"/>
    </row>
    <row r="612" spans="14:14" ht="12.75" customHeight="1">
      <c r="N612" s="148"/>
    </row>
    <row r="613" spans="14:14" ht="12.75" customHeight="1">
      <c r="N613" s="148"/>
    </row>
    <row r="614" spans="14:14" ht="12.75" customHeight="1">
      <c r="N614" s="148"/>
    </row>
    <row r="615" spans="14:14" ht="12.75" customHeight="1">
      <c r="N615" s="148"/>
    </row>
    <row r="616" spans="14:14" ht="12.75" customHeight="1">
      <c r="N616" s="148"/>
    </row>
    <row r="617" spans="14:14" ht="12.75" customHeight="1">
      <c r="N617" s="148"/>
    </row>
    <row r="618" spans="14:14" ht="12.75" customHeight="1">
      <c r="N618" s="148"/>
    </row>
    <row r="619" spans="14:14" ht="12.75" customHeight="1">
      <c r="N619" s="148"/>
    </row>
    <row r="620" spans="14:14" ht="12.75" customHeight="1">
      <c r="N620" s="148"/>
    </row>
    <row r="621" spans="14:14" ht="12.75" customHeight="1">
      <c r="N621" s="148"/>
    </row>
    <row r="622" spans="14:14" ht="12.75" customHeight="1">
      <c r="N622" s="148"/>
    </row>
    <row r="623" spans="14:14" ht="12.75" customHeight="1">
      <c r="N623" s="148"/>
    </row>
    <row r="624" spans="14:14" ht="12.75" customHeight="1">
      <c r="N624" s="148"/>
    </row>
    <row r="625" spans="14:14" ht="12.75" customHeight="1">
      <c r="N625" s="148"/>
    </row>
    <row r="626" spans="14:14" ht="12.75" customHeight="1">
      <c r="N626" s="148"/>
    </row>
    <row r="627" spans="14:14" ht="12.75" customHeight="1">
      <c r="N627" s="148"/>
    </row>
    <row r="628" spans="14:14" ht="12.75" customHeight="1">
      <c r="N628" s="148"/>
    </row>
    <row r="629" spans="14:14" ht="12.75" customHeight="1">
      <c r="N629" s="148"/>
    </row>
    <row r="630" spans="14:14" ht="12.75" customHeight="1">
      <c r="N630" s="148"/>
    </row>
    <row r="631" spans="14:14" ht="12.75" customHeight="1">
      <c r="N631" s="148"/>
    </row>
    <row r="632" spans="14:14" ht="12.75" customHeight="1">
      <c r="N632" s="148"/>
    </row>
    <row r="633" spans="14:14" ht="12.75" customHeight="1">
      <c r="N633" s="148"/>
    </row>
    <row r="634" spans="14:14" ht="12.75" customHeight="1">
      <c r="N634" s="148"/>
    </row>
    <row r="635" spans="14:14" ht="12.75" customHeight="1">
      <c r="N635" s="148"/>
    </row>
    <row r="636" spans="14:14" ht="12.75" customHeight="1">
      <c r="N636" s="148"/>
    </row>
    <row r="637" spans="14:14" ht="12.75" customHeight="1">
      <c r="N637" s="148"/>
    </row>
    <row r="638" spans="14:14" ht="12.75" customHeight="1">
      <c r="N638" s="148"/>
    </row>
    <row r="639" spans="14:14" ht="12.75" customHeight="1">
      <c r="N639" s="148"/>
    </row>
    <row r="640" spans="14:14" ht="12.75" customHeight="1">
      <c r="N640" s="148"/>
    </row>
    <row r="641" spans="14:14" ht="12.75" customHeight="1">
      <c r="N641" s="148"/>
    </row>
    <row r="642" spans="14:14" ht="12.75" customHeight="1">
      <c r="N642" s="148"/>
    </row>
    <row r="643" spans="14:14" ht="12.75" customHeight="1">
      <c r="N643" s="148"/>
    </row>
    <row r="644" spans="14:14" ht="12.75" customHeight="1">
      <c r="N644" s="148"/>
    </row>
    <row r="645" spans="14:14" ht="12.75" customHeight="1">
      <c r="N645" s="148"/>
    </row>
    <row r="646" spans="14:14" ht="12.75" customHeight="1">
      <c r="N646" s="148"/>
    </row>
    <row r="647" spans="14:14" ht="12.75" customHeight="1">
      <c r="N647" s="148"/>
    </row>
    <row r="648" spans="14:14" ht="12.75" customHeight="1">
      <c r="N648" s="148"/>
    </row>
    <row r="649" spans="14:14" ht="12.75" customHeight="1">
      <c r="N649" s="148"/>
    </row>
    <row r="650" spans="14:14" ht="12.75" customHeight="1">
      <c r="N650" s="148"/>
    </row>
    <row r="651" spans="14:14" ht="12.75" customHeight="1">
      <c r="N651" s="148"/>
    </row>
    <row r="652" spans="14:14" ht="12.75" customHeight="1">
      <c r="N652" s="148"/>
    </row>
    <row r="653" spans="14:14" ht="12.75" customHeight="1">
      <c r="N653" s="148"/>
    </row>
    <row r="654" spans="14:14" ht="12.75" customHeight="1">
      <c r="N654" s="148"/>
    </row>
    <row r="655" spans="14:14" ht="12.75" customHeight="1">
      <c r="N655" s="148"/>
    </row>
    <row r="656" spans="14:14" ht="12.75" customHeight="1">
      <c r="N656" s="148"/>
    </row>
    <row r="657" spans="14:14" ht="12.75" customHeight="1">
      <c r="N657" s="148"/>
    </row>
    <row r="658" spans="14:14" ht="12.75" customHeight="1">
      <c r="N658" s="148"/>
    </row>
    <row r="659" spans="14:14" ht="12.75" customHeight="1">
      <c r="N659" s="148"/>
    </row>
    <row r="660" spans="14:14" ht="12.75" customHeight="1">
      <c r="N660" s="148"/>
    </row>
    <row r="661" spans="14:14" ht="12.75" customHeight="1">
      <c r="N661" s="148"/>
    </row>
    <row r="662" spans="14:14" ht="12.75" customHeight="1">
      <c r="N662" s="148"/>
    </row>
    <row r="663" spans="14:14" ht="12.75" customHeight="1">
      <c r="N663" s="148"/>
    </row>
    <row r="664" spans="14:14" ht="12.75" customHeight="1">
      <c r="N664" s="148"/>
    </row>
    <row r="665" spans="14:14" ht="12.75" customHeight="1">
      <c r="N665" s="148"/>
    </row>
    <row r="666" spans="14:14" ht="12.75" customHeight="1">
      <c r="N666" s="148"/>
    </row>
    <row r="667" spans="14:14" ht="12.75" customHeight="1">
      <c r="N667" s="148"/>
    </row>
    <row r="668" spans="14:14" ht="12.75" customHeight="1">
      <c r="N668" s="148"/>
    </row>
    <row r="669" spans="14:14" ht="12.75" customHeight="1">
      <c r="N669" s="148"/>
    </row>
    <row r="670" spans="14:14" ht="12.75" customHeight="1">
      <c r="N670" s="148"/>
    </row>
    <row r="671" spans="14:14" ht="12.75" customHeight="1">
      <c r="N671" s="148"/>
    </row>
    <row r="672" spans="14:14" ht="12.75" customHeight="1">
      <c r="N672" s="148"/>
    </row>
    <row r="673" spans="14:14" ht="12.75" customHeight="1">
      <c r="N673" s="148"/>
    </row>
    <row r="674" spans="14:14" ht="12.75" customHeight="1">
      <c r="N674" s="148"/>
    </row>
    <row r="675" spans="14:14" ht="12.75" customHeight="1">
      <c r="N675" s="148"/>
    </row>
    <row r="676" spans="14:14" ht="12.75" customHeight="1">
      <c r="N676" s="148"/>
    </row>
    <row r="677" spans="14:14" ht="12.75" customHeight="1">
      <c r="N677" s="148"/>
    </row>
    <row r="678" spans="14:14" ht="12.75" customHeight="1">
      <c r="N678" s="148"/>
    </row>
    <row r="679" spans="14:14" ht="12.75" customHeight="1">
      <c r="N679" s="148"/>
    </row>
    <row r="680" spans="14:14" ht="12.75" customHeight="1">
      <c r="N680" s="148"/>
    </row>
    <row r="681" spans="14:14" ht="12.75" customHeight="1">
      <c r="N681" s="148"/>
    </row>
    <row r="682" spans="14:14" ht="12.75" customHeight="1">
      <c r="N682" s="148"/>
    </row>
    <row r="683" spans="14:14" ht="12.75" customHeight="1">
      <c r="N683" s="148"/>
    </row>
    <row r="684" spans="14:14" ht="12.75" customHeight="1">
      <c r="N684" s="148"/>
    </row>
    <row r="685" spans="14:14" ht="12.75" customHeight="1">
      <c r="N685" s="148"/>
    </row>
    <row r="686" spans="14:14" ht="12.75" customHeight="1">
      <c r="N686" s="148"/>
    </row>
    <row r="687" spans="14:14" ht="12.75" customHeight="1">
      <c r="N687" s="148"/>
    </row>
    <row r="688" spans="14:14" ht="12.75" customHeight="1">
      <c r="N688" s="148"/>
    </row>
    <row r="689" spans="14:14" ht="12.75" customHeight="1">
      <c r="N689" s="148"/>
    </row>
    <row r="690" spans="14:14" ht="12.75" customHeight="1">
      <c r="N690" s="148"/>
    </row>
    <row r="691" spans="14:14" ht="12.75" customHeight="1">
      <c r="N691" s="148"/>
    </row>
    <row r="692" spans="14:14" ht="12.75" customHeight="1">
      <c r="N692" s="148"/>
    </row>
    <row r="693" spans="14:14" ht="12.75" customHeight="1">
      <c r="N693" s="148"/>
    </row>
    <row r="694" spans="14:14" ht="12.75" customHeight="1">
      <c r="N694" s="148"/>
    </row>
    <row r="695" spans="14:14" ht="12.75" customHeight="1">
      <c r="N695" s="148"/>
    </row>
    <row r="696" spans="14:14" ht="12.75" customHeight="1">
      <c r="N696" s="148"/>
    </row>
    <row r="697" spans="14:14" ht="12.75" customHeight="1">
      <c r="N697" s="148"/>
    </row>
    <row r="698" spans="14:14" ht="12.75" customHeight="1">
      <c r="N698" s="148"/>
    </row>
    <row r="699" spans="14:14" ht="12.75" customHeight="1">
      <c r="N699" s="148"/>
    </row>
    <row r="700" spans="14:14" ht="12.75" customHeight="1">
      <c r="N700" s="148"/>
    </row>
    <row r="701" spans="14:14" ht="12.75" customHeight="1">
      <c r="N701" s="148"/>
    </row>
    <row r="702" spans="14:14" ht="12.75" customHeight="1">
      <c r="N702" s="148"/>
    </row>
    <row r="703" spans="14:14" ht="12.75" customHeight="1">
      <c r="N703" s="148"/>
    </row>
    <row r="704" spans="14:14" ht="12.75" customHeight="1">
      <c r="N704" s="148"/>
    </row>
    <row r="705" spans="14:14" ht="12.75" customHeight="1">
      <c r="N705" s="148"/>
    </row>
    <row r="706" spans="14:14" ht="12.75" customHeight="1">
      <c r="N706" s="148"/>
    </row>
    <row r="707" spans="14:14" ht="12.75" customHeight="1">
      <c r="N707" s="148"/>
    </row>
    <row r="708" spans="14:14" ht="12.75" customHeight="1">
      <c r="N708" s="148"/>
    </row>
    <row r="709" spans="14:14" ht="12.75" customHeight="1">
      <c r="N709" s="148"/>
    </row>
    <row r="710" spans="14:14" ht="12.75" customHeight="1">
      <c r="N710" s="148"/>
    </row>
    <row r="711" spans="14:14" ht="12.75" customHeight="1">
      <c r="N711" s="148"/>
    </row>
    <row r="712" spans="14:14" ht="12.75" customHeight="1">
      <c r="N712" s="148"/>
    </row>
    <row r="713" spans="14:14" ht="12.75" customHeight="1">
      <c r="N713" s="148"/>
    </row>
    <row r="714" spans="14:14" ht="12.75" customHeight="1">
      <c r="N714" s="148"/>
    </row>
    <row r="715" spans="14:14" ht="12.75" customHeight="1">
      <c r="N715" s="148"/>
    </row>
    <row r="716" spans="14:14" ht="12.75" customHeight="1">
      <c r="N716" s="148"/>
    </row>
    <row r="717" spans="14:14" ht="12.75" customHeight="1">
      <c r="N717" s="148"/>
    </row>
    <row r="718" spans="14:14" ht="12.75" customHeight="1">
      <c r="N718" s="148"/>
    </row>
    <row r="719" spans="14:14" ht="12.75" customHeight="1">
      <c r="N719" s="148"/>
    </row>
    <row r="720" spans="14:14" ht="12.75" customHeight="1">
      <c r="N720" s="148"/>
    </row>
    <row r="721" spans="14:14" ht="12.75" customHeight="1">
      <c r="N721" s="148"/>
    </row>
    <row r="722" spans="14:14" ht="12.75" customHeight="1">
      <c r="N722" s="148"/>
    </row>
    <row r="723" spans="14:14" ht="12.75" customHeight="1">
      <c r="N723" s="148"/>
    </row>
    <row r="724" spans="14:14" ht="12.75" customHeight="1">
      <c r="N724" s="148"/>
    </row>
    <row r="725" spans="14:14" ht="12.75" customHeight="1">
      <c r="N725" s="148"/>
    </row>
    <row r="726" spans="14:14" ht="12.75" customHeight="1">
      <c r="N726" s="148"/>
    </row>
    <row r="727" spans="14:14" ht="12.75" customHeight="1">
      <c r="N727" s="148"/>
    </row>
    <row r="728" spans="14:14" ht="12.75" customHeight="1">
      <c r="N728" s="148"/>
    </row>
    <row r="729" spans="14:14" ht="12.75" customHeight="1">
      <c r="N729" s="148"/>
    </row>
    <row r="730" spans="14:14" ht="12.75" customHeight="1">
      <c r="N730" s="148"/>
    </row>
    <row r="731" spans="14:14" ht="12.75" customHeight="1">
      <c r="N731" s="148"/>
    </row>
    <row r="732" spans="14:14" ht="12.75" customHeight="1">
      <c r="N732" s="148"/>
    </row>
    <row r="733" spans="14:14" ht="12.75" customHeight="1">
      <c r="N733" s="148"/>
    </row>
    <row r="734" spans="14:14" ht="12.75" customHeight="1">
      <c r="N734" s="148"/>
    </row>
    <row r="735" spans="14:14" ht="12.75" customHeight="1">
      <c r="N735" s="148"/>
    </row>
    <row r="736" spans="14:14" ht="12.75" customHeight="1">
      <c r="N736" s="148"/>
    </row>
    <row r="737" spans="14:14" ht="12.75" customHeight="1">
      <c r="N737" s="148"/>
    </row>
    <row r="738" spans="14:14" ht="12.75" customHeight="1">
      <c r="N738" s="148"/>
    </row>
    <row r="739" spans="14:14" ht="12.75" customHeight="1">
      <c r="N739" s="148"/>
    </row>
    <row r="740" spans="14:14" ht="12.75" customHeight="1">
      <c r="N740" s="148"/>
    </row>
    <row r="741" spans="14:14" ht="12.75" customHeight="1">
      <c r="N741" s="148"/>
    </row>
    <row r="742" spans="14:14" ht="12.75" customHeight="1">
      <c r="N742" s="148"/>
    </row>
    <row r="743" spans="14:14" ht="12.75" customHeight="1">
      <c r="N743" s="148"/>
    </row>
    <row r="744" spans="14:14" ht="12.75" customHeight="1">
      <c r="N744" s="148"/>
    </row>
    <row r="745" spans="14:14" ht="12.75" customHeight="1">
      <c r="N745" s="148"/>
    </row>
    <row r="746" spans="14:14" ht="12.75" customHeight="1">
      <c r="N746" s="148"/>
    </row>
    <row r="747" spans="14:14" ht="12.75" customHeight="1">
      <c r="N747" s="148"/>
    </row>
    <row r="748" spans="14:14" ht="12.75" customHeight="1">
      <c r="N748" s="148"/>
    </row>
    <row r="749" spans="14:14" ht="12.75" customHeight="1">
      <c r="N749" s="148"/>
    </row>
    <row r="750" spans="14:14" ht="12.75" customHeight="1">
      <c r="N750" s="148"/>
    </row>
    <row r="751" spans="14:14" ht="12.75" customHeight="1">
      <c r="N751" s="148"/>
    </row>
    <row r="752" spans="14:14" ht="12.75" customHeight="1">
      <c r="N752" s="148"/>
    </row>
    <row r="753" spans="14:14" ht="12.75" customHeight="1">
      <c r="N753" s="148"/>
    </row>
    <row r="754" spans="14:14" ht="12.75" customHeight="1">
      <c r="N754" s="148"/>
    </row>
    <row r="755" spans="14:14" ht="12.75" customHeight="1">
      <c r="N755" s="148"/>
    </row>
    <row r="756" spans="14:14" ht="12.75" customHeight="1">
      <c r="N756" s="148"/>
    </row>
    <row r="757" spans="14:14" ht="12.75" customHeight="1">
      <c r="N757" s="148"/>
    </row>
    <row r="758" spans="14:14" ht="12.75" customHeight="1">
      <c r="N758" s="148"/>
    </row>
    <row r="759" spans="14:14" ht="12.75" customHeight="1">
      <c r="N759" s="148"/>
    </row>
    <row r="760" spans="14:14" ht="12.75" customHeight="1">
      <c r="N760" s="148"/>
    </row>
    <row r="761" spans="14:14" ht="12.75" customHeight="1">
      <c r="N761" s="148"/>
    </row>
    <row r="762" spans="14:14" ht="12.75" customHeight="1">
      <c r="N762" s="148"/>
    </row>
    <row r="763" spans="14:14" ht="12.75" customHeight="1">
      <c r="N763" s="148"/>
    </row>
    <row r="764" spans="14:14" ht="12.75" customHeight="1">
      <c r="N764" s="148"/>
    </row>
    <row r="765" spans="14:14" ht="12.75" customHeight="1">
      <c r="N765" s="148"/>
    </row>
    <row r="766" spans="14:14" ht="12.75" customHeight="1">
      <c r="N766" s="148"/>
    </row>
    <row r="767" spans="14:14" ht="12.75" customHeight="1">
      <c r="N767" s="148"/>
    </row>
    <row r="768" spans="14:14" ht="12.75" customHeight="1">
      <c r="N768" s="148"/>
    </row>
    <row r="769" spans="14:14" ht="12.75" customHeight="1">
      <c r="N769" s="148"/>
    </row>
    <row r="770" spans="14:14" ht="12.75" customHeight="1">
      <c r="N770" s="148"/>
    </row>
    <row r="771" spans="14:14" ht="12.75" customHeight="1">
      <c r="N771" s="148"/>
    </row>
    <row r="772" spans="14:14" ht="12.75" customHeight="1">
      <c r="N772" s="148"/>
    </row>
    <row r="773" spans="14:14" ht="12.75" customHeight="1">
      <c r="N773" s="148"/>
    </row>
    <row r="774" spans="14:14" ht="12.75" customHeight="1">
      <c r="N774" s="148"/>
    </row>
    <row r="775" spans="14:14" ht="12.75" customHeight="1">
      <c r="N775" s="148"/>
    </row>
    <row r="776" spans="14:14" ht="12.75" customHeight="1">
      <c r="N776" s="148"/>
    </row>
    <row r="777" spans="14:14" ht="12.75" customHeight="1">
      <c r="N777" s="148"/>
    </row>
    <row r="778" spans="14:14" ht="12.75" customHeight="1">
      <c r="N778" s="148"/>
    </row>
    <row r="779" spans="14:14" ht="12.75" customHeight="1">
      <c r="N779" s="148"/>
    </row>
    <row r="780" spans="14:14" ht="12.75" customHeight="1">
      <c r="N780" s="148"/>
    </row>
    <row r="781" spans="14:14" ht="12.75" customHeight="1">
      <c r="N781" s="148"/>
    </row>
    <row r="782" spans="14:14" ht="12.75" customHeight="1">
      <c r="N782" s="148"/>
    </row>
    <row r="783" spans="14:14" ht="12.75" customHeight="1">
      <c r="N783" s="148"/>
    </row>
    <row r="784" spans="14:14" ht="12.75" customHeight="1">
      <c r="N784" s="148"/>
    </row>
    <row r="785" spans="14:14" ht="12.75" customHeight="1">
      <c r="N785" s="148"/>
    </row>
    <row r="786" spans="14:14" ht="12.75" customHeight="1">
      <c r="N786" s="148"/>
    </row>
    <row r="787" spans="14:14" ht="12.75" customHeight="1">
      <c r="N787" s="148"/>
    </row>
    <row r="788" spans="14:14" ht="12.75" customHeight="1">
      <c r="N788" s="148"/>
    </row>
    <row r="789" spans="14:14" ht="12.75" customHeight="1">
      <c r="N789" s="148"/>
    </row>
    <row r="790" spans="14:14" ht="12.75" customHeight="1">
      <c r="N790" s="148"/>
    </row>
    <row r="791" spans="14:14" ht="12.75" customHeight="1">
      <c r="N791" s="148"/>
    </row>
    <row r="792" spans="14:14" ht="12.75" customHeight="1">
      <c r="N792" s="148"/>
    </row>
    <row r="793" spans="14:14" ht="12.75" customHeight="1">
      <c r="N793" s="148"/>
    </row>
    <row r="794" spans="14:14" ht="12.75" customHeight="1">
      <c r="N794" s="148"/>
    </row>
    <row r="795" spans="14:14" ht="12.75" customHeight="1">
      <c r="N795" s="148"/>
    </row>
    <row r="796" spans="14:14" ht="12.75" customHeight="1">
      <c r="N796" s="148"/>
    </row>
    <row r="797" spans="14:14" ht="12.75" customHeight="1">
      <c r="N797" s="148"/>
    </row>
    <row r="798" spans="14:14" ht="12.75" customHeight="1">
      <c r="N798" s="148"/>
    </row>
    <row r="799" spans="14:14" ht="12.75" customHeight="1">
      <c r="N799" s="148"/>
    </row>
    <row r="800" spans="14:14" ht="12.75" customHeight="1">
      <c r="N800" s="148"/>
    </row>
    <row r="801" spans="14:14" ht="12.75" customHeight="1">
      <c r="N801" s="148"/>
    </row>
    <row r="802" spans="14:14" ht="12.75" customHeight="1">
      <c r="N802" s="148"/>
    </row>
    <row r="803" spans="14:14" ht="12.75" customHeight="1">
      <c r="N803" s="148"/>
    </row>
    <row r="804" spans="14:14" ht="12.75" customHeight="1">
      <c r="N804" s="148"/>
    </row>
    <row r="805" spans="14:14" ht="12.75" customHeight="1">
      <c r="N805" s="148"/>
    </row>
    <row r="806" spans="14:14" ht="12.75" customHeight="1">
      <c r="N806" s="148"/>
    </row>
    <row r="807" spans="14:14" ht="12.75" customHeight="1">
      <c r="N807" s="148"/>
    </row>
    <row r="808" spans="14:14" ht="12.75" customHeight="1">
      <c r="N808" s="148"/>
    </row>
    <row r="809" spans="14:14" ht="12.75" customHeight="1">
      <c r="N809" s="148"/>
    </row>
    <row r="810" spans="14:14" ht="12.75" customHeight="1">
      <c r="N810" s="148"/>
    </row>
    <row r="811" spans="14:14" ht="12.75" customHeight="1">
      <c r="N811" s="148"/>
    </row>
    <row r="812" spans="14:14" ht="12.75" customHeight="1">
      <c r="N812" s="148"/>
    </row>
    <row r="813" spans="14:14" ht="12.75" customHeight="1">
      <c r="N813" s="148"/>
    </row>
    <row r="814" spans="14:14" ht="12.75" customHeight="1">
      <c r="N814" s="148"/>
    </row>
    <row r="815" spans="14:14" ht="12.75" customHeight="1">
      <c r="N815" s="148"/>
    </row>
    <row r="816" spans="14:14" ht="12.75" customHeight="1">
      <c r="N816" s="148"/>
    </row>
    <row r="817" spans="14:14" ht="12.75" customHeight="1">
      <c r="N817" s="148"/>
    </row>
    <row r="818" spans="14:14" ht="12.75" customHeight="1">
      <c r="N818" s="148"/>
    </row>
    <row r="819" spans="14:14" ht="12.75" customHeight="1">
      <c r="N819" s="148"/>
    </row>
    <row r="820" spans="14:14" ht="12.75" customHeight="1">
      <c r="N820" s="148"/>
    </row>
    <row r="821" spans="14:14" ht="12.75" customHeight="1">
      <c r="N821" s="148"/>
    </row>
    <row r="822" spans="14:14" ht="12.75" customHeight="1">
      <c r="N822" s="148"/>
    </row>
    <row r="823" spans="14:14" ht="12.75" customHeight="1">
      <c r="N823" s="148"/>
    </row>
    <row r="824" spans="14:14" ht="12.75" customHeight="1">
      <c r="N824" s="148"/>
    </row>
    <row r="825" spans="14:14" ht="12.75" customHeight="1">
      <c r="N825" s="148"/>
    </row>
    <row r="826" spans="14:14" ht="12.75" customHeight="1">
      <c r="N826" s="148"/>
    </row>
    <row r="827" spans="14:14" ht="12.75" customHeight="1">
      <c r="N827" s="148"/>
    </row>
    <row r="828" spans="14:14" ht="12.75" customHeight="1">
      <c r="N828" s="148"/>
    </row>
    <row r="829" spans="14:14" ht="12.75" customHeight="1">
      <c r="N829" s="148"/>
    </row>
    <row r="830" spans="14:14" ht="12.75" customHeight="1">
      <c r="N830" s="148"/>
    </row>
    <row r="831" spans="14:14" ht="12.75" customHeight="1">
      <c r="N831" s="148"/>
    </row>
    <row r="832" spans="14:14" ht="12.75" customHeight="1">
      <c r="N832" s="148"/>
    </row>
    <row r="833" spans="14:14" ht="12.75" customHeight="1">
      <c r="N833" s="148"/>
    </row>
    <row r="834" spans="14:14" ht="12.75" customHeight="1">
      <c r="N834" s="148"/>
    </row>
    <row r="835" spans="14:14" ht="12.75" customHeight="1">
      <c r="N835" s="148"/>
    </row>
    <row r="836" spans="14:14" ht="12.75" customHeight="1">
      <c r="N836" s="148"/>
    </row>
    <row r="837" spans="14:14" ht="12.75" customHeight="1">
      <c r="N837" s="148"/>
    </row>
    <row r="838" spans="14:14" ht="12.75" customHeight="1">
      <c r="N838" s="148"/>
    </row>
    <row r="839" spans="14:14" ht="12.75" customHeight="1">
      <c r="N839" s="148"/>
    </row>
    <row r="840" spans="14:14" ht="12.75" customHeight="1">
      <c r="N840" s="148"/>
    </row>
    <row r="841" spans="14:14" ht="12.75" customHeight="1">
      <c r="N841" s="148"/>
    </row>
    <row r="842" spans="14:14" ht="12.75" customHeight="1">
      <c r="N842" s="148"/>
    </row>
    <row r="843" spans="14:14" ht="12.75" customHeight="1">
      <c r="N843" s="148"/>
    </row>
    <row r="844" spans="14:14" ht="12.75" customHeight="1">
      <c r="N844" s="148"/>
    </row>
    <row r="845" spans="14:14" ht="12.75" customHeight="1">
      <c r="N845" s="148"/>
    </row>
    <row r="846" spans="14:14" ht="12.75" customHeight="1">
      <c r="N846" s="148"/>
    </row>
    <row r="847" spans="14:14" ht="12.75" customHeight="1">
      <c r="N847" s="148"/>
    </row>
    <row r="848" spans="14:14" ht="12.75" customHeight="1">
      <c r="N848" s="148"/>
    </row>
    <row r="849" spans="14:14" ht="12.75" customHeight="1">
      <c r="N849" s="148"/>
    </row>
    <row r="850" spans="14:14" ht="12.75" customHeight="1">
      <c r="N850" s="148"/>
    </row>
    <row r="851" spans="14:14" ht="12.75" customHeight="1">
      <c r="N851" s="148"/>
    </row>
    <row r="852" spans="14:14" ht="12.75" customHeight="1">
      <c r="N852" s="148"/>
    </row>
    <row r="853" spans="14:14" ht="12.75" customHeight="1">
      <c r="N853" s="148"/>
    </row>
    <row r="854" spans="14:14" ht="12.75" customHeight="1">
      <c r="N854" s="148"/>
    </row>
    <row r="855" spans="14:14" ht="12.75" customHeight="1">
      <c r="N855" s="148"/>
    </row>
    <row r="856" spans="14:14" ht="12.75" customHeight="1">
      <c r="N856" s="148"/>
    </row>
    <row r="857" spans="14:14" ht="12.75" customHeight="1">
      <c r="N857" s="148"/>
    </row>
    <row r="858" spans="14:14" ht="12.75" customHeight="1">
      <c r="N858" s="148"/>
    </row>
    <row r="859" spans="14:14" ht="12.75" customHeight="1">
      <c r="N859" s="148"/>
    </row>
    <row r="860" spans="14:14" ht="12.75" customHeight="1">
      <c r="N860" s="148"/>
    </row>
    <row r="861" spans="14:14" ht="12.75" customHeight="1">
      <c r="N861" s="148"/>
    </row>
    <row r="862" spans="14:14" ht="12.75" customHeight="1">
      <c r="N862" s="148"/>
    </row>
    <row r="863" spans="14:14" ht="12.75" customHeight="1">
      <c r="N863" s="148"/>
    </row>
    <row r="864" spans="14:14" ht="12.75" customHeight="1">
      <c r="N864" s="148"/>
    </row>
    <row r="865" spans="14:14" ht="12.75" customHeight="1">
      <c r="N865" s="148"/>
    </row>
    <row r="866" spans="14:14" ht="12.75" customHeight="1">
      <c r="N866" s="148"/>
    </row>
    <row r="867" spans="14:14" ht="12.75" customHeight="1">
      <c r="N867" s="148"/>
    </row>
    <row r="868" spans="14:14" ht="12.75" customHeight="1">
      <c r="N868" s="148"/>
    </row>
    <row r="869" spans="14:14" ht="12.75" customHeight="1">
      <c r="N869" s="148"/>
    </row>
    <row r="870" spans="14:14" ht="12.75" customHeight="1">
      <c r="N870" s="148"/>
    </row>
    <row r="871" spans="14:14" ht="12.75" customHeight="1">
      <c r="N871" s="148"/>
    </row>
    <row r="872" spans="14:14" ht="12.75" customHeight="1">
      <c r="N872" s="148"/>
    </row>
    <row r="873" spans="14:14" ht="12.75" customHeight="1">
      <c r="N873" s="148"/>
    </row>
    <row r="874" spans="14:14" ht="12.75" customHeight="1">
      <c r="N874" s="148"/>
    </row>
    <row r="875" spans="14:14" ht="12.75" customHeight="1">
      <c r="N875" s="148"/>
    </row>
    <row r="876" spans="14:14" ht="12.75" customHeight="1">
      <c r="N876" s="148"/>
    </row>
    <row r="877" spans="14:14" ht="12.75" customHeight="1">
      <c r="N877" s="148"/>
    </row>
    <row r="878" spans="14:14" ht="12.75" customHeight="1">
      <c r="N878" s="148"/>
    </row>
    <row r="879" spans="14:14" ht="12.75" customHeight="1">
      <c r="N879" s="148"/>
    </row>
    <row r="880" spans="14:14" ht="12.75" customHeight="1">
      <c r="N880" s="148"/>
    </row>
    <row r="881" spans="14:14" ht="12.75" customHeight="1">
      <c r="N881" s="148"/>
    </row>
    <row r="882" spans="14:14" ht="12.75" customHeight="1">
      <c r="N882" s="148"/>
    </row>
    <row r="883" spans="14:14" ht="12.75" customHeight="1">
      <c r="N883" s="148"/>
    </row>
    <row r="884" spans="14:14" ht="12.75" customHeight="1">
      <c r="N884" s="148"/>
    </row>
    <row r="885" spans="14:14" ht="12.75" customHeight="1">
      <c r="N885" s="148"/>
    </row>
    <row r="886" spans="14:14" ht="12.75" customHeight="1">
      <c r="N886" s="148"/>
    </row>
    <row r="887" spans="14:14" ht="12.75" customHeight="1">
      <c r="N887" s="148"/>
    </row>
    <row r="888" spans="14:14" ht="12.75" customHeight="1">
      <c r="N888" s="148"/>
    </row>
    <row r="889" spans="14:14" ht="12.75" customHeight="1">
      <c r="N889" s="148"/>
    </row>
    <row r="890" spans="14:14" ht="12.75" customHeight="1">
      <c r="N890" s="148"/>
    </row>
    <row r="891" spans="14:14" ht="12.75" customHeight="1">
      <c r="N891" s="148"/>
    </row>
    <row r="892" spans="14:14" ht="12.75" customHeight="1">
      <c r="N892" s="148"/>
    </row>
    <row r="893" spans="14:14" ht="12.75" customHeight="1">
      <c r="N893" s="148"/>
    </row>
    <row r="894" spans="14:14" ht="12.75" customHeight="1">
      <c r="N894" s="148"/>
    </row>
    <row r="895" spans="14:14" ht="12.75" customHeight="1">
      <c r="N895" s="148"/>
    </row>
    <row r="896" spans="14:14" ht="12.75" customHeight="1">
      <c r="N896" s="148"/>
    </row>
    <row r="897" spans="14:14" ht="12.75" customHeight="1">
      <c r="N897" s="148"/>
    </row>
    <row r="898" spans="14:14" ht="12.75" customHeight="1">
      <c r="N898" s="148"/>
    </row>
    <row r="899" spans="14:14" ht="12.75" customHeight="1">
      <c r="N899" s="148"/>
    </row>
    <row r="900" spans="14:14" ht="12.75" customHeight="1">
      <c r="N900" s="148"/>
    </row>
    <row r="901" spans="14:14" ht="12.75" customHeight="1">
      <c r="N901" s="148"/>
    </row>
    <row r="902" spans="14:14" ht="12.75" customHeight="1">
      <c r="N902" s="148"/>
    </row>
    <row r="903" spans="14:14" ht="12.75" customHeight="1">
      <c r="N903" s="148"/>
    </row>
    <row r="904" spans="14:14" ht="12.75" customHeight="1">
      <c r="N904" s="148"/>
    </row>
    <row r="905" spans="14:14" ht="12.75" customHeight="1">
      <c r="N905" s="148"/>
    </row>
    <row r="906" spans="14:14" ht="12.75" customHeight="1">
      <c r="N906" s="148"/>
    </row>
    <row r="907" spans="14:14" ht="12.75" customHeight="1">
      <c r="N907" s="148"/>
    </row>
    <row r="908" spans="14:14" ht="12.75" customHeight="1">
      <c r="N908" s="148"/>
    </row>
    <row r="909" spans="14:14" ht="12.75" customHeight="1">
      <c r="N909" s="148"/>
    </row>
    <row r="910" spans="14:14" ht="12.75" customHeight="1">
      <c r="N910" s="148"/>
    </row>
    <row r="911" spans="14:14" ht="12.75" customHeight="1">
      <c r="N911" s="148"/>
    </row>
    <row r="912" spans="14:14" ht="12.75" customHeight="1">
      <c r="N912" s="148"/>
    </row>
    <row r="913" spans="14:14" ht="12.75" customHeight="1">
      <c r="N913" s="148"/>
    </row>
    <row r="914" spans="14:14" ht="12.75" customHeight="1">
      <c r="N914" s="148"/>
    </row>
    <row r="915" spans="14:14" ht="12.75" customHeight="1">
      <c r="N915" s="148"/>
    </row>
    <row r="916" spans="14:14" ht="12.75" customHeight="1">
      <c r="N916" s="148"/>
    </row>
    <row r="917" spans="14:14" ht="12.75" customHeight="1">
      <c r="N917" s="148"/>
    </row>
    <row r="918" spans="14:14" ht="12.75" customHeight="1">
      <c r="N918" s="148"/>
    </row>
    <row r="919" spans="14:14" ht="12.75" customHeight="1">
      <c r="N919" s="148"/>
    </row>
    <row r="920" spans="14:14" ht="12.75" customHeight="1">
      <c r="N920" s="148"/>
    </row>
    <row r="921" spans="14:14" ht="12.75" customHeight="1">
      <c r="N921" s="148"/>
    </row>
    <row r="922" spans="14:14" ht="12.75" customHeight="1">
      <c r="N922" s="148"/>
    </row>
    <row r="923" spans="14:14" ht="12.75" customHeight="1">
      <c r="N923" s="148"/>
    </row>
    <row r="924" spans="14:14" ht="12.75" customHeight="1">
      <c r="N924" s="148"/>
    </row>
    <row r="925" spans="14:14" ht="12.75" customHeight="1">
      <c r="N925" s="148"/>
    </row>
    <row r="926" spans="14:14" ht="12.75" customHeight="1">
      <c r="N926" s="148"/>
    </row>
    <row r="927" spans="14:14" ht="12.75" customHeight="1">
      <c r="N927" s="148"/>
    </row>
    <row r="928" spans="14:14" ht="12.75" customHeight="1">
      <c r="N928" s="148"/>
    </row>
    <row r="929" spans="14:14" ht="12.75" customHeight="1">
      <c r="N929" s="148"/>
    </row>
    <row r="930" spans="14:14" ht="12.75" customHeight="1">
      <c r="N930" s="148"/>
    </row>
    <row r="931" spans="14:14" ht="12.75" customHeight="1">
      <c r="N931" s="148"/>
    </row>
    <row r="932" spans="14:14" ht="12.75" customHeight="1">
      <c r="N932" s="148"/>
    </row>
    <row r="933" spans="14:14" ht="12.75" customHeight="1">
      <c r="N933" s="148"/>
    </row>
    <row r="934" spans="14:14" ht="12.75" customHeight="1">
      <c r="N934" s="148"/>
    </row>
    <row r="935" spans="14:14" ht="12.75" customHeight="1">
      <c r="N935" s="148"/>
    </row>
    <row r="936" spans="14:14" ht="12.75" customHeight="1">
      <c r="N936" s="148"/>
    </row>
    <row r="937" spans="14:14" ht="12.75" customHeight="1">
      <c r="N937" s="148"/>
    </row>
    <row r="938" spans="14:14" ht="12.75" customHeight="1">
      <c r="N938" s="148"/>
    </row>
    <row r="939" spans="14:14" ht="12.75" customHeight="1">
      <c r="N939" s="148"/>
    </row>
    <row r="940" spans="14:14" ht="12.75" customHeight="1">
      <c r="N940" s="148"/>
    </row>
    <row r="941" spans="14:14" ht="12.75" customHeight="1">
      <c r="N941" s="148"/>
    </row>
    <row r="942" spans="14:14" ht="12.75" customHeight="1">
      <c r="N942" s="148"/>
    </row>
    <row r="943" spans="14:14" ht="12.75" customHeight="1">
      <c r="N943" s="148"/>
    </row>
    <row r="944" spans="14:14" ht="12.75" customHeight="1">
      <c r="N944" s="148"/>
    </row>
    <row r="945" spans="14:14" ht="12.75" customHeight="1">
      <c r="N945" s="148"/>
    </row>
    <row r="946" spans="14:14" ht="12.75" customHeight="1">
      <c r="N946" s="148"/>
    </row>
    <row r="947" spans="14:14" ht="12.75" customHeight="1">
      <c r="N947" s="148"/>
    </row>
    <row r="948" spans="14:14" ht="12.75" customHeight="1">
      <c r="N948" s="148"/>
    </row>
    <row r="949" spans="14:14" ht="12.75" customHeight="1">
      <c r="N949" s="148"/>
    </row>
    <row r="950" spans="14:14" ht="12.75" customHeight="1">
      <c r="N950" s="148"/>
    </row>
    <row r="951" spans="14:14" ht="12.75" customHeight="1">
      <c r="N951" s="148"/>
    </row>
    <row r="952" spans="14:14" ht="12.75" customHeight="1">
      <c r="N952" s="148"/>
    </row>
    <row r="953" spans="14:14" ht="12.75" customHeight="1">
      <c r="N953" s="148"/>
    </row>
    <row r="954" spans="14:14" ht="12.75" customHeight="1">
      <c r="N954" s="148"/>
    </row>
    <row r="955" spans="14:14" ht="12.75" customHeight="1">
      <c r="N955" s="148"/>
    </row>
    <row r="956" spans="14:14" ht="12.75" customHeight="1">
      <c r="N956" s="148"/>
    </row>
    <row r="957" spans="14:14" ht="12.75" customHeight="1">
      <c r="N957" s="148"/>
    </row>
    <row r="958" spans="14:14" ht="12.75" customHeight="1">
      <c r="N958" s="148"/>
    </row>
    <row r="959" spans="14:14" ht="12.75" customHeight="1">
      <c r="N959" s="148"/>
    </row>
    <row r="960" spans="14:14" ht="12.75" customHeight="1">
      <c r="N960" s="148"/>
    </row>
    <row r="961" spans="14:14" ht="12.75" customHeight="1">
      <c r="N961" s="148"/>
    </row>
    <row r="962" spans="14:14" ht="12.75" customHeight="1">
      <c r="N962" s="148"/>
    </row>
    <row r="963" spans="14:14" ht="12.75" customHeight="1">
      <c r="N963" s="148"/>
    </row>
    <row r="964" spans="14:14" ht="12.75" customHeight="1">
      <c r="N964" s="148"/>
    </row>
    <row r="965" spans="14:14" ht="12.75" customHeight="1">
      <c r="N965" s="148"/>
    </row>
    <row r="966" spans="14:14" ht="12.75" customHeight="1">
      <c r="N966" s="148"/>
    </row>
    <row r="967" spans="14:14" ht="12.75" customHeight="1">
      <c r="N967" s="148"/>
    </row>
    <row r="968" spans="14:14" ht="12.75" customHeight="1">
      <c r="N968" s="148"/>
    </row>
    <row r="969" spans="14:14" ht="12.75" customHeight="1">
      <c r="N969" s="148"/>
    </row>
    <row r="970" spans="14:14" ht="12.75" customHeight="1">
      <c r="N970" s="148"/>
    </row>
    <row r="971" spans="14:14" ht="12.75" customHeight="1">
      <c r="N971" s="148"/>
    </row>
    <row r="972" spans="14:14" ht="12.75" customHeight="1">
      <c r="N972" s="148"/>
    </row>
    <row r="973" spans="14:14" ht="12.75" customHeight="1">
      <c r="N973" s="148"/>
    </row>
    <row r="974" spans="14:14" ht="12.75" customHeight="1">
      <c r="N974" s="148"/>
    </row>
    <row r="975" spans="14:14" ht="12.75" customHeight="1">
      <c r="N975" s="148"/>
    </row>
    <row r="976" spans="14:14" ht="12.75" customHeight="1">
      <c r="N976" s="148"/>
    </row>
    <row r="977" spans="14:14" ht="12.75" customHeight="1">
      <c r="N977" s="148"/>
    </row>
    <row r="978" spans="14:14" ht="12.75" customHeight="1">
      <c r="N978" s="148"/>
    </row>
    <row r="979" spans="14:14" ht="12.75" customHeight="1">
      <c r="N979" s="148"/>
    </row>
    <row r="980" spans="14:14" ht="12.75" customHeight="1">
      <c r="N980" s="148"/>
    </row>
    <row r="981" spans="14:14" ht="12.75" customHeight="1">
      <c r="N981" s="148"/>
    </row>
    <row r="982" spans="14:14" ht="12.75" customHeight="1">
      <c r="N982" s="148"/>
    </row>
    <row r="983" spans="14:14" ht="12.75" customHeight="1">
      <c r="N983" s="148"/>
    </row>
    <row r="984" spans="14:14" ht="12.75" customHeight="1">
      <c r="N984" s="148"/>
    </row>
    <row r="985" spans="14:14" ht="12.75" customHeight="1">
      <c r="N985" s="148"/>
    </row>
    <row r="986" spans="14:14" ht="12.75" customHeight="1">
      <c r="N986" s="148"/>
    </row>
    <row r="987" spans="14:14" ht="12.75" customHeight="1">
      <c r="N987" s="148"/>
    </row>
    <row r="988" spans="14:14" ht="12.75" customHeight="1">
      <c r="N988" s="148"/>
    </row>
    <row r="989" spans="14:14" ht="12.75" customHeight="1">
      <c r="N989" s="148"/>
    </row>
    <row r="990" spans="14:14" ht="12.75" customHeight="1">
      <c r="N990" s="148"/>
    </row>
    <row r="991" spans="14:14" ht="12.75" customHeight="1">
      <c r="N991" s="148"/>
    </row>
    <row r="992" spans="14:14" ht="12.75" customHeight="1">
      <c r="N992" s="148"/>
    </row>
    <row r="993" spans="14:14" ht="12.75" customHeight="1">
      <c r="N993" s="148"/>
    </row>
    <row r="994" spans="14:14" ht="12.75" customHeight="1">
      <c r="N994" s="148"/>
    </row>
    <row r="995" spans="14:14" ht="12.75" customHeight="1">
      <c r="N995" s="148"/>
    </row>
    <row r="996" spans="14:14" ht="12.75" customHeight="1">
      <c r="N996" s="148"/>
    </row>
    <row r="997" spans="14:14" ht="12.75" customHeight="1">
      <c r="N997" s="148"/>
    </row>
    <row r="998" spans="14:14" ht="12.75" customHeight="1">
      <c r="N998" s="148"/>
    </row>
    <row r="999" spans="14:14" ht="12.75" customHeight="1">
      <c r="N999" s="148"/>
    </row>
    <row r="1000" spans="14:14" ht="12.75" customHeight="1">
      <c r="N1000" s="148"/>
    </row>
    <row r="1001" spans="14:14" ht="12.75" customHeight="1">
      <c r="N1001" s="148"/>
    </row>
    <row r="1002" spans="14:14" ht="12.75" customHeight="1">
      <c r="N1002" s="148"/>
    </row>
    <row r="1003" spans="14:14" ht="12.75" customHeight="1">
      <c r="N1003" s="148"/>
    </row>
    <row r="1004" spans="14:14" ht="12.75" customHeight="1">
      <c r="N1004" s="148"/>
    </row>
    <row r="1005" spans="14:14" ht="12.75" customHeight="1">
      <c r="N1005" s="148"/>
    </row>
    <row r="1006" spans="14:14" ht="12.75" customHeight="1">
      <c r="N1006" s="148"/>
    </row>
    <row r="1007" spans="14:14" ht="12.75" customHeight="1">
      <c r="N1007" s="148"/>
    </row>
    <row r="1008" spans="14:14" ht="12.75" customHeight="1">
      <c r="N1008" s="148"/>
    </row>
    <row r="1009" spans="14:14" ht="12.75" customHeight="1">
      <c r="N1009" s="148"/>
    </row>
  </sheetData>
  <autoFilter ref="B21:S36" xr:uid="{00000000-0001-0000-0B00-000000000000}">
    <filterColumn colId="6" showButton="0"/>
    <filterColumn colId="7" showButton="0"/>
    <filterColumn colId="8" showButton="0"/>
    <filterColumn colId="9" showButton="0"/>
    <filterColumn colId="10" showButton="0"/>
    <filterColumn colId="13" showButton="0"/>
    <sortState xmlns:xlrd2="http://schemas.microsoft.com/office/spreadsheetml/2017/richdata2" ref="B24:S38">
      <sortCondition descending="1" ref="Q21:Q38"/>
    </sortState>
  </autoFilter>
  <mergeCells count="46">
    <mergeCell ref="A6:S6"/>
    <mergeCell ref="A1:S1"/>
    <mergeCell ref="A2:S2"/>
    <mergeCell ref="A3:S3"/>
    <mergeCell ref="A4:S4"/>
    <mergeCell ref="A5:S5"/>
    <mergeCell ref="H16:S16"/>
    <mergeCell ref="A7:S7"/>
    <mergeCell ref="A8:S8"/>
    <mergeCell ref="A9:S9"/>
    <mergeCell ref="A10:S10"/>
    <mergeCell ref="A11:S11"/>
    <mergeCell ref="A12:S12"/>
    <mergeCell ref="A13:D13"/>
    <mergeCell ref="I13:M13"/>
    <mergeCell ref="A14:D14"/>
    <mergeCell ref="A15:G15"/>
    <mergeCell ref="H15:S15"/>
    <mergeCell ref="A40:D40"/>
    <mergeCell ref="G40:S40"/>
    <mergeCell ref="H17:S17"/>
    <mergeCell ref="H18:S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P21"/>
    <mergeCell ref="Q21:Q22"/>
    <mergeCell ref="R21:R22"/>
    <mergeCell ref="S21:S22"/>
    <mergeCell ref="A55:D55"/>
    <mergeCell ref="E55:H55"/>
    <mergeCell ref="I55:O55"/>
    <mergeCell ref="P55:S55"/>
    <mergeCell ref="A49:D49"/>
    <mergeCell ref="E49:G49"/>
    <mergeCell ref="H49:P49"/>
    <mergeCell ref="Q49:S49"/>
    <mergeCell ref="E50:H54"/>
    <mergeCell ref="I50:O54"/>
    <mergeCell ref="P50:S54"/>
  </mergeCells>
  <pageMargins left="0.7" right="0.7" top="0.75" bottom="0.75" header="0" footer="0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очки д ПР</vt:lpstr>
      <vt:lpstr>'очки д ПР'!Область_печати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2023-07-16T11:37:04Z</dcterms:created>
  <dcterms:modified xsi:type="dcterms:W3CDTF">2023-07-16T15:29:39Z</dcterms:modified>
</cp:coreProperties>
</file>