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8_{0FB72BBB-3C05-4967-B674-E131B8B08581}" xr6:coauthVersionLast="45" xr6:coauthVersionMax="45" xr10:uidLastSave="{00000000-0000-0000-0000-000000000000}"/>
  <bookViews>
    <workbookView xWindow="-108" yWindow="-108" windowWidth="23256" windowHeight="12576" xr2:uid="{19E591CF-3481-424C-9B48-611A45AE642D}"/>
  </bookViews>
  <sheets>
    <sheet name="групповая гонка Юноши" sheetId="1" r:id="rId1"/>
  </sheets>
  <definedNames>
    <definedName name="_xlnm.Print_Titles" localSheetId="0">'групповая гонка Юноши'!$21:$22</definedName>
    <definedName name="_xlnm.Print_Area" localSheetId="0">'групповая гонка Юноши'!$A$1:$L$68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8" i="1" l="1"/>
  <c r="G68" i="1"/>
  <c r="D68" i="1"/>
  <c r="J61" i="1"/>
  <c r="G61" i="1"/>
  <c r="D61" i="1"/>
  <c r="A61" i="1"/>
  <c r="L58" i="1"/>
  <c r="H58" i="1"/>
  <c r="L57" i="1"/>
  <c r="H57" i="1"/>
  <c r="L56" i="1"/>
  <c r="H56" i="1"/>
  <c r="L55" i="1"/>
  <c r="L54" i="1"/>
  <c r="L53" i="1"/>
  <c r="L52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<sst xmlns="http://schemas.openxmlformats.org/spreadsheetml/2006/main" count="145" uniqueCount="118">
  <si>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</si>
  <si>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</si>
  <si>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</si>
  <si>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</si>
  <si>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</si>
  <si>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</si>
  <si>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</si>
  <si>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>шоссе - групповая гонка</t>
  </si>
  <si>
    <t>МЕСТО ПРОВЕДЕНИЯ: г. Воронеж</t>
  </si>
  <si>
    <t xml:space="preserve">НАЧАЛО ГОНКИ: 12ч 15м </t>
  </si>
  <si>
    <t>№ ВРВС: 0080521811Б</t>
  </si>
  <si>
    <t>ДАТА ПРОВЕДЕНИЯ: 15 мая 2024 года</t>
  </si>
  <si>
    <t>ОКОНЧАНИЕ ГОНКИ: 14ч 15м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</si>
  <si>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</si>
  <si>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</si>
  <si>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</si>
  <si>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</si>
  <si>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</si>
  <si>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</si>
  <si>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</si>
  <si>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</si>
  <si>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</si>
  <si>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</si>
  <si>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</si>
  <si>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</si>
  <si>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</si>
  <si>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</si>
  <si>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</si>
  <si>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</si>
  <si>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</si>
  <si>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</si>
  <si>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</si>
  <si>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</si>
  <si>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</si>
  <si>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</si>
  <si>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</si>
  <si>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</si>
  <si>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</si>
  <si>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</si>
  <si>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</si>
  <si>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10143843001</t>
  </si>
  <si>
    <t>АГАПОВ Максим</t>
  </si>
  <si>
    <t>Воронежская область МБУДО СШОР №8</t>
  </si>
  <si>
    <t>МИХАЙЛОВСКИЙ Владимир</t>
  </si>
  <si>
    <t>Московская обл. ГБУ ДО МО "СШОР ПО ВЕЛОСПОРТУ"</t>
  </si>
  <si>
    <t>UCI ID 10143804201</t>
  </si>
  <si>
    <t>ДЫБЛЕНКО Артём</t>
  </si>
  <si>
    <t>UCI ID 10143841886</t>
  </si>
  <si>
    <t>КОЛЕСНИКОВ Иван</t>
  </si>
  <si>
    <t>КМС</t>
  </si>
  <si>
    <t>UCI ID 10143841 81</t>
  </si>
  <si>
    <t>КУЛЬНЕВ Константин</t>
  </si>
  <si>
    <t>UCI ID 10143842391</t>
  </si>
  <si>
    <t>ТЫМЧУК Денис</t>
  </si>
  <si>
    <t>UCI ID 10141013227</t>
  </si>
  <si>
    <t>ЧЕРНЫШОВ Кирилл</t>
  </si>
  <si>
    <t>Липецкая область МБОУДО "СШ №7"</t>
  </si>
  <si>
    <t>UCI ID 10143843304</t>
  </si>
  <si>
    <t>РЯБОВ Максим</t>
  </si>
  <si>
    <t>САЛТАНОВ Николай</t>
  </si>
  <si>
    <t>Орловская область МБУ ДО "Спортивна школа №1 г. Орла"</t>
  </si>
  <si>
    <t>UCI ID 10150760616</t>
  </si>
  <si>
    <t>ЛОГИНОВ Ярослав</t>
  </si>
  <si>
    <t>Тульская область МОУ ДО Ясногорского района</t>
  </si>
  <si>
    <t>UCI ID 10142758116</t>
  </si>
  <si>
    <t>КОРОЛЕВСКИЙ Матвей</t>
  </si>
  <si>
    <t>UCI ID 10152910073</t>
  </si>
  <si>
    <t>ТЕРТЫЧНЫЙ Захар</t>
  </si>
  <si>
    <t>UCI ID 10151033024</t>
  </si>
  <si>
    <t>ГЕРМАНОВ Данил</t>
  </si>
  <si>
    <t>Белгородская область</t>
  </si>
  <si>
    <t>СИТНИКОВ Максим</t>
  </si>
  <si>
    <t>UCI ID 10144022954</t>
  </si>
  <si>
    <t>КАРТАШОВ Иван</t>
  </si>
  <si>
    <t>UCI ID 10151605526</t>
  </si>
  <si>
    <t>ВИНОГРАДОВ Никита</t>
  </si>
  <si>
    <t>UCI ID 10144262525</t>
  </si>
  <si>
    <t>ХРЕНЦОВ Владислав</t>
  </si>
  <si>
    <t>UCI ID 10151531360</t>
  </si>
  <si>
    <t>РЕШЕТНИКОВ Тимофей</t>
  </si>
  <si>
    <t>1юн</t>
  </si>
  <si>
    <t>ТАРАСОВ Лев</t>
  </si>
  <si>
    <t>UCI ID 10152793875</t>
  </si>
  <si>
    <t xml:space="preserve">ТУРЫГИН Глеб </t>
  </si>
  <si>
    <t>UCI ID 10152793572</t>
  </si>
  <si>
    <t xml:space="preserve">ИШМАЕВ Никита </t>
  </si>
  <si>
    <t>UCI ID 10152906538</t>
  </si>
  <si>
    <t>КНЯЗЕВ Артём</t>
  </si>
  <si>
    <t>ЮРЬЕВ Артём</t>
  </si>
  <si>
    <t>UCI ID 10142757914</t>
  </si>
  <si>
    <t>МИХИН Фёдор</t>
  </si>
  <si>
    <t>UCI ID 10150164468</t>
  </si>
  <si>
    <t>БАРИНОВ Кирилл</t>
  </si>
  <si>
    <t>UCI ID 10113981347</t>
  </si>
  <si>
    <t>ВЕРЕМЕЕНКО Сергей</t>
  </si>
  <si>
    <t>ГОНЧАРОВ Михаил</t>
  </si>
  <si>
    <t>ПОГОДНЫЕ УСЛОВИЯ</t>
  </si>
  <si>
    <t>СТАТИСТИКА ГОНКИ</t>
  </si>
  <si>
    <t>Температура: +14+17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</si>
  <si>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</si>
  <si>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</si>
  <si>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</si>
  <si>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</si>
  <si>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</si>
  <si>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</si>
  <si>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</si>
  <si>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</si>
  <si>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</si>
  <si>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</si>
  <si>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</si>
  <si>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</si>
  <si>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</si>
  <si>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</si>
  <si>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</si>
  <si>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</si>
  <si>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</si>
  <si>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МЕЖРЕГИОНАЛЬНЫЕ СОРЕВНОВАНИЯ (ПЦФО)</t>
  </si>
  <si>
    <t>ЮНОШИ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</si>
</sst>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hh:mm:ss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2" borderId="0" xfId="2" applyFont="1" applyFill="1" applyAlignment="1">
      <alignment horizontal="left" vertical="center"/>
    </xf>
    <xf numFmtId="14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/>
    </xf>
    <xf numFmtId="2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2" applyFont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9" fontId="15" fillId="0" borderId="0" xfId="0" applyNumberFormat="1" applyFont="1" applyAlignment="1">
      <alignment horizontal="left" vertical="center"/>
    </xf>
    <xf numFmtId="2" fontId="15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top"/>
    </xf>
  </cellXfs>
  <cellStyles count="3">
    <cellStyle name="Обычный" xfId="0" builtinId="0"/>
    <cellStyle name="Обычный 2" xfId="2" xr:uid="{8ADE0D01-C065-42E2-A86B-AC813A06E044}"/>
    <cellStyle name="Обычный_Стартовый протокол Смирнов_20101106_Results" xfId="1" xr:uid="{FB9E732E-EABF-4F65-B00D-9E1D8836374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179032</xdr:colOff>
      <xdr:row>3</xdr:row>
      <xdr:rowOff>96039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6CBC505-77BB-43F9-907E-992AF12675B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554317" cy="659919"/>
        </a:xfrm>
        <a:prstGeom prst="rect">
          <a:avLst/>
        </a:prstGeom>
      </xdr:spPr>
    </xdr:pic>
    <xdr:clientData/>
  </xdr:twoCellAnchor>
  <xdr:twoCellAnchor editAs="oneCell">
    <xdr:from>
      <xdr:col>1</xdr:col>
      <xdr:colOff>401956</xdr:colOff>
      <xdr:row>0</xdr:row>
      <xdr:rowOff>47626</xdr:rowOff>
    </xdr:from>
    <xdr:to>
      <xdr:col>2</xdr:col>
      <xdr:colOff>950628</xdr:colOff>
      <xdr:row>3</xdr:row>
      <xdr:rowOff>66675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9E4C426-F56C-4AC8-BE2B-EB16129BDC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6" y="47626"/>
          <a:ext cx="1028732" cy="659129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87F89675-6BFA-4DB7-B4AB-F25D3D4E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06325" y="47626"/>
          <a:ext cx="523875" cy="59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3</xdr:row>
      <xdr:rowOff>11389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B19FF2C-0133-454A-8D50-12B33DC6A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5950" y="66675"/>
          <a:ext cx="571500" cy="58479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61</xdr:row>
      <xdr:rowOff>180975</xdr:rowOff>
    </xdr:from>
    <xdr:to>
      <xdr:col>4</xdr:col>
      <xdr:colOff>14097</xdr:colOff>
      <xdr:row>66</xdr:row>
      <xdr:rowOff>45720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5AA68C0-88FC-4E05-9E48-674C68A56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" y="12487275"/>
          <a:ext cx="3652647" cy="931545"/>
        </a:xfrm>
        <a:prstGeom prst="rect">
          <a:avLst/>
        </a:prstGeom>
      </xdr:spPr>
    </xdr:pic>
    <xdr:clientData/>
  </xdr:twoCellAnchor>
  <xdr:twoCellAnchor editAs="oneCell">
    <xdr:from>
      <xdr:col>9</xdr:col>
      <xdr:colOff>609600</xdr:colOff>
      <xdr:row>62</xdr:row>
      <xdr:rowOff>28575</xdr:rowOff>
    </xdr:from>
    <xdr:to>
      <xdr:col>10</xdr:col>
      <xdr:colOff>745998</xdr:colOff>
      <xdr:row>65</xdr:row>
      <xdr:rowOff>48006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744D9BD-B89C-4698-9652-7FF68BD1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6700" y="12548235"/>
          <a:ext cx="936498" cy="659511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1028700</xdr:colOff>
      <xdr:row>61</xdr:row>
      <xdr:rowOff>152400</xdr:rowOff>
    </xdr:from>
    <xdr:to>
      <xdr:col>6</xdr:col>
      <xdr:colOff>2214372</xdr:colOff>
      <xdr:row>66</xdr:row>
      <xdr:rowOff>26289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1BB4559-575C-4F40-8A60-E1CD3FFB4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4640" y="12458700"/>
          <a:ext cx="1185672" cy="940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5CE6-F254-4ADE-B9E3-8648E8AFBCD8}">
  <sheetPr>
    <tabColor theme="3" tint="-0.249977111117893"/>
    <pageSetUpPr fitToPage="1"/>
  </sheetPr>
  <dimension ref="A1:Q169"/>
  <sheetViews>
    <sheetView tabSelected="1" view="pageBreakPreview" zoomScaleNormal="100" zoomScaleSheetLayoutView="100" workbookViewId="0">
      <selection activeCell="A9" sqref="A9:L9"/>
    </sheetView>
  </sheetViews>
  <sheetFormatPr defaultColWidth="9.109375" defaultRowHeight="13.8" x14ac:dyDescent="0.25"/>
  <cols>
    <col min="1" max="1" width="7" style="10" customWidth="1"/>
    <col min="2" max="2" width="7" style="20" customWidth="1"/>
    <col min="3" max="3" width="21.109375" style="20" bestFit="1" customWidth="1"/>
    <col min="4" max="4" width="27.44140625" style="10" bestFit="1" customWidth="1"/>
    <col min="5" max="5" width="11.6640625" style="10" customWidth="1"/>
    <col min="6" max="6" width="7.6640625" style="10" customWidth="1"/>
    <col min="7" max="7" width="56.88671875" style="10" bestFit="1" customWidth="1"/>
    <col min="8" max="9" width="11.44140625" style="10" customWidth="1"/>
    <col min="10" max="10" width="11.6640625" style="15" customWidth="1"/>
    <col min="11" max="11" width="13.33203125" style="10" customWidth="1"/>
    <col min="12" max="12" width="18.6640625" style="10" customWidth="1"/>
    <col min="13" max="16384" width="9.109375" style="10"/>
  </cols>
  <sheetData>
    <row r="1" spans="1:17" s="2" customFormat="1" ht="1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2" customFormat="1" ht="17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s="2" customFormat="1" ht="17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s="2" customFormat="1" ht="17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s="2" customFormat="1" ht="6" customHeight="1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O5" s="3"/>
    </row>
    <row r="6" spans="1:17" s="5" customFormat="1" ht="23.25" customHeight="1" x14ac:dyDescent="0.5">
      <c r="A6" s="4" t="s">
        <v>116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Q6" s="6"/>
    </row>
    <row r="7" spans="1:17" s="2" customFormat="1" ht="18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7" s="2" customFormat="1" ht="4.5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s="2" customFormat="1" ht="19.5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s="2" customFormat="1" ht="18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s="2" customFormat="1" ht="19.5" customHeight="1" x14ac:dyDescent="0.25">
      <c r="A11" s="7" t="s">
        <v>117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7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7" x14ac:dyDescent="0.25">
      <c r="A13" s="11" t="s">
        <v>8</v>
      </c>
      <c r="B13" s="11"/>
      <c r="C13" s="11"/>
      <c r="D13" s="11"/>
      <c r="E13" s="12"/>
      <c r="G13" s="10" t="s">
        <v>9</v>
      </c>
      <c r="H13" s="13"/>
      <c r="I13" s="14"/>
      <c r="K13" s="16"/>
      <c r="L13" s="16" t="s">
        <v>10</v>
      </c>
    </row>
    <row r="14" spans="1:17" x14ac:dyDescent="0.25">
      <c r="A14" s="11" t="s">
        <v>11</v>
      </c>
      <c r="B14" s="11"/>
      <c r="C14" s="11"/>
      <c r="D14" s="11"/>
      <c r="E14" s="12"/>
      <c r="G14" s="10" t="s">
        <v>12</v>
      </c>
      <c r="H14" s="13"/>
      <c r="I14" s="14"/>
      <c r="K14" s="16"/>
      <c r="L14" s="16" t="s">
        <v>13</v>
      </c>
    </row>
    <row r="15" spans="1:17" x14ac:dyDescent="0.25">
      <c r="A15" s="17" t="s">
        <v>14</v>
      </c>
      <c r="B15" s="17"/>
      <c r="C15" s="17"/>
      <c r="D15" s="17"/>
      <c r="E15" s="17"/>
      <c r="F15" s="17"/>
      <c r="G15" s="18"/>
      <c r="H15" s="19" t="s">
        <v>15</v>
      </c>
      <c r="I15" s="19"/>
      <c r="J15" s="19"/>
      <c r="K15" s="19"/>
      <c r="L15" s="19"/>
    </row>
    <row r="16" spans="1:17" x14ac:dyDescent="0.25">
      <c r="A16" s="10" t="s">
        <v>16</v>
      </c>
      <c r="E16" s="16" t="s">
        <v>4</v>
      </c>
      <c r="G16" s="21"/>
      <c r="H16" s="22" t="s">
        <v>17</v>
      </c>
      <c r="I16" s="22"/>
      <c r="J16" s="22"/>
      <c r="K16" s="22"/>
      <c r="L16" s="22"/>
    </row>
    <row r="17" spans="1:12" x14ac:dyDescent="0.25">
      <c r="A17" s="10" t="s">
        <v>18</v>
      </c>
      <c r="D17" s="16"/>
      <c r="E17" s="12"/>
      <c r="G17" s="21" t="s">
        <v>19</v>
      </c>
      <c r="H17" s="23" t="s">
        <v>20</v>
      </c>
      <c r="I17" s="14"/>
      <c r="J17" s="14"/>
      <c r="K17" s="14"/>
      <c r="L17" s="24">
        <v>5</v>
      </c>
    </row>
    <row r="18" spans="1:12" x14ac:dyDescent="0.25">
      <c r="A18" s="10" t="s">
        <v>21</v>
      </c>
      <c r="D18" s="16"/>
      <c r="E18" s="12"/>
      <c r="G18" s="21" t="s">
        <v>22</v>
      </c>
      <c r="H18" s="23" t="s">
        <v>23</v>
      </c>
      <c r="I18" s="14"/>
      <c r="J18" s="14"/>
      <c r="K18" s="14"/>
      <c r="L18" s="24">
        <v>9</v>
      </c>
    </row>
    <row r="19" spans="1:12" x14ac:dyDescent="0.25">
      <c r="A19" s="10" t="s">
        <v>24</v>
      </c>
      <c r="E19" s="12"/>
      <c r="G19" s="21" t="s">
        <v>25</v>
      </c>
      <c r="H19" s="25" t="s">
        <v>26</v>
      </c>
      <c r="I19" s="14"/>
      <c r="J19" s="20">
        <v>75</v>
      </c>
      <c r="L19" s="26" t="s">
        <v>27</v>
      </c>
    </row>
    <row r="20" spans="1:12" x14ac:dyDescent="0.25">
      <c r="G20" s="27"/>
    </row>
    <row r="21" spans="1:12" s="32" customFormat="1" ht="12" customHeight="1" x14ac:dyDescent="0.25">
      <c r="A21" s="28" t="s">
        <v>28</v>
      </c>
      <c r="B21" s="29" t="s">
        <v>29</v>
      </c>
      <c r="C21" s="29" t="s">
        <v>30</v>
      </c>
      <c r="D21" s="29" t="s">
        <v>31</v>
      </c>
      <c r="E21" s="29" t="s">
        <v>32</v>
      </c>
      <c r="F21" s="29" t="s">
        <v>33</v>
      </c>
      <c r="G21" s="29" t="s">
        <v>34</v>
      </c>
      <c r="H21" s="29" t="s">
        <v>35</v>
      </c>
      <c r="I21" s="29" t="s">
        <v>36</v>
      </c>
      <c r="J21" s="30" t="s">
        <v>37</v>
      </c>
      <c r="K21" s="31" t="s">
        <v>38</v>
      </c>
      <c r="L21" s="31" t="s">
        <v>39</v>
      </c>
    </row>
    <row r="22" spans="1:12" s="32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31"/>
      <c r="L22" s="31"/>
    </row>
    <row r="23" spans="1:12" s="2" customFormat="1" ht="17.25" customHeight="1" x14ac:dyDescent="0.25">
      <c r="A23" s="33">
        <v>1</v>
      </c>
      <c r="B23" s="34">
        <v>70</v>
      </c>
      <c r="C23" s="35" t="s">
        <v>40</v>
      </c>
      <c r="D23" s="36" t="s">
        <v>41</v>
      </c>
      <c r="E23" s="37">
        <v>39843</v>
      </c>
      <c r="F23" s="35">
        <v>1</v>
      </c>
      <c r="G23" s="38" t="s">
        <v>42</v>
      </c>
      <c r="H23" s="39">
        <v>7.5748495370370372E-2</v>
      </c>
      <c r="I23" s="40"/>
      <c r="J23" s="41">
        <f>$J$19/((H23*24))</f>
        <v>41.25494486353017</v>
      </c>
      <c r="K23" s="33"/>
      <c r="L23" s="42"/>
    </row>
    <row r="24" spans="1:12" s="2" customFormat="1" ht="17.25" customHeight="1" x14ac:dyDescent="0.25">
      <c r="A24" s="33">
        <v>2</v>
      </c>
      <c r="B24" s="34">
        <v>99</v>
      </c>
      <c r="C24" s="34"/>
      <c r="D24" s="43" t="s">
        <v>43</v>
      </c>
      <c r="E24" s="44">
        <v>39568</v>
      </c>
      <c r="F24" s="38">
        <v>1</v>
      </c>
      <c r="G24" s="38" t="s">
        <v>44</v>
      </c>
      <c r="H24" s="39">
        <v>7.5752314814814814E-2</v>
      </c>
      <c r="I24" s="40">
        <f>H24-$H$23</f>
        <v>3.8194444444417108E-6</v>
      </c>
      <c r="J24" s="41">
        <f t="shared" ref="J24:J49" si="0">$J$19/((H24*24))</f>
        <v>41.252864782276546</v>
      </c>
      <c r="K24" s="33"/>
      <c r="L24" s="42"/>
    </row>
    <row r="25" spans="1:12" s="2" customFormat="1" ht="17.25" customHeight="1" x14ac:dyDescent="0.25">
      <c r="A25" s="33">
        <v>3</v>
      </c>
      <c r="B25" s="34">
        <v>71</v>
      </c>
      <c r="C25" s="35" t="s">
        <v>45</v>
      </c>
      <c r="D25" s="45" t="s">
        <v>46</v>
      </c>
      <c r="E25" s="44">
        <v>39832</v>
      </c>
      <c r="F25" s="38">
        <v>1</v>
      </c>
      <c r="G25" s="38" t="s">
        <v>42</v>
      </c>
      <c r="H25" s="39">
        <v>7.5756134259259297E-2</v>
      </c>
      <c r="I25" s="40">
        <f t="shared" ref="I25:I49" si="1">H25-$H$23</f>
        <v>7.638888888925055E-6</v>
      </c>
      <c r="J25" s="41">
        <f t="shared" si="0"/>
        <v>41.250784910768424</v>
      </c>
      <c r="K25" s="33"/>
      <c r="L25" s="42"/>
    </row>
    <row r="26" spans="1:12" s="2" customFormat="1" ht="17.25" customHeight="1" x14ac:dyDescent="0.25">
      <c r="A26" s="33">
        <v>4</v>
      </c>
      <c r="B26" s="34">
        <v>65</v>
      </c>
      <c r="C26" s="35" t="s">
        <v>47</v>
      </c>
      <c r="D26" s="43" t="s">
        <v>48</v>
      </c>
      <c r="E26" s="44">
        <v>39548</v>
      </c>
      <c r="F26" s="38" t="s">
        <v>49</v>
      </c>
      <c r="G26" s="38" t="s">
        <v>42</v>
      </c>
      <c r="H26" s="39">
        <v>7.5752314814814814E-2</v>
      </c>
      <c r="I26" s="40">
        <f t="shared" si="1"/>
        <v>3.8194444444417108E-6</v>
      </c>
      <c r="J26" s="41">
        <f t="shared" si="0"/>
        <v>41.252864782276546</v>
      </c>
      <c r="K26" s="33"/>
      <c r="L26" s="42"/>
    </row>
    <row r="27" spans="1:12" s="2" customFormat="1" ht="17.25" customHeight="1" x14ac:dyDescent="0.25">
      <c r="A27" s="33">
        <v>5</v>
      </c>
      <c r="B27" s="34">
        <v>72</v>
      </c>
      <c r="C27" s="35" t="s">
        <v>50</v>
      </c>
      <c r="D27" s="45" t="s">
        <v>51</v>
      </c>
      <c r="E27" s="44">
        <v>40017</v>
      </c>
      <c r="F27" s="38">
        <v>2</v>
      </c>
      <c r="G27" s="38" t="s">
        <v>42</v>
      </c>
      <c r="H27" s="39">
        <v>7.5759953703703697E-2</v>
      </c>
      <c r="I27" s="40">
        <f t="shared" si="1"/>
        <v>1.1458333333325132E-5</v>
      </c>
      <c r="J27" s="41">
        <f t="shared" si="0"/>
        <v>41.248705248974133</v>
      </c>
      <c r="K27" s="33"/>
      <c r="L27" s="42"/>
    </row>
    <row r="28" spans="1:12" s="2" customFormat="1" ht="17.25" customHeight="1" x14ac:dyDescent="0.25">
      <c r="A28" s="33">
        <v>6</v>
      </c>
      <c r="B28" s="34">
        <v>74</v>
      </c>
      <c r="C28" s="35" t="s">
        <v>52</v>
      </c>
      <c r="D28" s="45" t="s">
        <v>53</v>
      </c>
      <c r="E28" s="44">
        <v>40022</v>
      </c>
      <c r="F28" s="38">
        <v>1</v>
      </c>
      <c r="G28" s="38" t="s">
        <v>42</v>
      </c>
      <c r="H28" s="39">
        <v>7.5763773148148097E-2</v>
      </c>
      <c r="I28" s="40">
        <f t="shared" si="1"/>
        <v>1.527777777772521E-5</v>
      </c>
      <c r="J28" s="41">
        <f t="shared" si="0"/>
        <v>41.24662579686192</v>
      </c>
      <c r="K28" s="33"/>
      <c r="L28" s="42"/>
    </row>
    <row r="29" spans="1:12" s="2" customFormat="1" ht="17.25" customHeight="1" x14ac:dyDescent="0.25">
      <c r="A29" s="33">
        <v>7</v>
      </c>
      <c r="B29" s="34">
        <v>94</v>
      </c>
      <c r="C29" s="35" t="s">
        <v>54</v>
      </c>
      <c r="D29" s="46" t="s">
        <v>55</v>
      </c>
      <c r="E29" s="37">
        <v>39798</v>
      </c>
      <c r="F29" s="35">
        <v>1</v>
      </c>
      <c r="G29" s="35" t="s">
        <v>56</v>
      </c>
      <c r="H29" s="39">
        <v>7.6427546296296292E-2</v>
      </c>
      <c r="I29" s="40">
        <f t="shared" si="1"/>
        <v>6.7905092592591976E-4</v>
      </c>
      <c r="J29" s="41">
        <f t="shared" si="0"/>
        <v>40.888398901162141</v>
      </c>
      <c r="K29" s="33"/>
      <c r="L29" s="42"/>
    </row>
    <row r="30" spans="1:12" s="2" customFormat="1" ht="17.25" customHeight="1" x14ac:dyDescent="0.25">
      <c r="A30" s="33">
        <v>8</v>
      </c>
      <c r="B30" s="34">
        <v>73</v>
      </c>
      <c r="C30" s="34" t="s">
        <v>57</v>
      </c>
      <c r="D30" s="45" t="s">
        <v>58</v>
      </c>
      <c r="E30" s="44">
        <v>39940</v>
      </c>
      <c r="F30" s="38">
        <v>1</v>
      </c>
      <c r="G30" s="38" t="s">
        <v>42</v>
      </c>
      <c r="H30" s="39">
        <v>7.6463194444444438E-2</v>
      </c>
      <c r="I30" s="40">
        <f t="shared" si="1"/>
        <v>7.1469907407406552E-4</v>
      </c>
      <c r="J30" s="41">
        <f t="shared" si="0"/>
        <v>40.869336191159512</v>
      </c>
      <c r="K30" s="33"/>
      <c r="L30" s="42"/>
    </row>
    <row r="31" spans="1:12" s="2" customFormat="1" ht="17.25" customHeight="1" x14ac:dyDescent="0.25">
      <c r="A31" s="33">
        <v>9</v>
      </c>
      <c r="B31" s="34">
        <v>84</v>
      </c>
      <c r="C31" s="35"/>
      <c r="D31" s="36" t="s">
        <v>59</v>
      </c>
      <c r="E31" s="37">
        <v>39708</v>
      </c>
      <c r="F31" s="35">
        <v>1</v>
      </c>
      <c r="G31" s="35" t="s">
        <v>60</v>
      </c>
      <c r="H31" s="39">
        <v>7.6498842592592597E-2</v>
      </c>
      <c r="I31" s="40">
        <f t="shared" si="1"/>
        <v>7.5034722222222516E-4</v>
      </c>
      <c r="J31" s="41">
        <f t="shared" si="0"/>
        <v>40.850291247446854</v>
      </c>
      <c r="K31" s="33"/>
      <c r="L31" s="42"/>
    </row>
    <row r="32" spans="1:12" s="2" customFormat="1" ht="17.25" customHeight="1" x14ac:dyDescent="0.25">
      <c r="A32" s="33">
        <v>10</v>
      </c>
      <c r="B32" s="34">
        <v>108</v>
      </c>
      <c r="C32" s="35" t="s">
        <v>61</v>
      </c>
      <c r="D32" s="46" t="s">
        <v>62</v>
      </c>
      <c r="E32" s="37">
        <v>39974</v>
      </c>
      <c r="F32" s="35">
        <v>1</v>
      </c>
      <c r="G32" s="38" t="s">
        <v>63</v>
      </c>
      <c r="H32" s="39">
        <v>7.6534490740740702E-2</v>
      </c>
      <c r="I32" s="40">
        <f t="shared" si="1"/>
        <v>7.8599537037032929E-4</v>
      </c>
      <c r="J32" s="41">
        <f t="shared" si="0"/>
        <v>40.831264045198715</v>
      </c>
      <c r="K32" s="33"/>
      <c r="L32" s="42"/>
    </row>
    <row r="33" spans="1:12" s="2" customFormat="1" ht="17.25" customHeight="1" x14ac:dyDescent="0.25">
      <c r="A33" s="33">
        <v>11</v>
      </c>
      <c r="B33" s="34">
        <v>90</v>
      </c>
      <c r="C33" s="35" t="s">
        <v>64</v>
      </c>
      <c r="D33" s="46" t="s">
        <v>65</v>
      </c>
      <c r="E33" s="37">
        <v>39911</v>
      </c>
      <c r="F33" s="35">
        <v>2</v>
      </c>
      <c r="G33" s="35" t="s">
        <v>56</v>
      </c>
      <c r="H33" s="39">
        <v>7.6570138888888903E-2</v>
      </c>
      <c r="I33" s="40">
        <f t="shared" si="1"/>
        <v>8.2164351851853057E-4</v>
      </c>
      <c r="J33" s="41">
        <f t="shared" si="0"/>
        <v>40.812254559635768</v>
      </c>
      <c r="K33" s="33"/>
      <c r="L33" s="42"/>
    </row>
    <row r="34" spans="1:12" s="2" customFormat="1" ht="17.25" customHeight="1" x14ac:dyDescent="0.25">
      <c r="A34" s="33">
        <v>12</v>
      </c>
      <c r="B34" s="34">
        <v>95</v>
      </c>
      <c r="C34" s="35" t="s">
        <v>66</v>
      </c>
      <c r="D34" s="46" t="s">
        <v>67</v>
      </c>
      <c r="E34" s="37">
        <v>40020</v>
      </c>
      <c r="F34" s="35">
        <v>2</v>
      </c>
      <c r="G34" s="35" t="s">
        <v>56</v>
      </c>
      <c r="H34" s="39">
        <v>7.6605787037036993E-2</v>
      </c>
      <c r="I34" s="40">
        <f t="shared" si="1"/>
        <v>8.5729166666662082E-4</v>
      </c>
      <c r="J34" s="41">
        <f t="shared" si="0"/>
        <v>40.793262766024974</v>
      </c>
      <c r="K34" s="33"/>
      <c r="L34" s="42"/>
    </row>
    <row r="35" spans="1:12" s="2" customFormat="1" ht="17.25" customHeight="1" x14ac:dyDescent="0.25">
      <c r="A35" s="33">
        <v>13</v>
      </c>
      <c r="B35" s="34">
        <v>116</v>
      </c>
      <c r="C35" s="35" t="s">
        <v>68</v>
      </c>
      <c r="D35" s="46" t="s">
        <v>69</v>
      </c>
      <c r="E35" s="37">
        <v>39840</v>
      </c>
      <c r="F35" s="35">
        <v>2</v>
      </c>
      <c r="G35" s="35" t="s">
        <v>70</v>
      </c>
      <c r="H35" s="39">
        <v>7.66087962962963E-2</v>
      </c>
      <c r="I35" s="40">
        <f t="shared" si="1"/>
        <v>8.6030092592592755E-4</v>
      </c>
      <c r="J35" s="41">
        <f t="shared" si="0"/>
        <v>40.79166037165735</v>
      </c>
      <c r="K35" s="33"/>
      <c r="L35" s="42"/>
    </row>
    <row r="36" spans="1:12" s="2" customFormat="1" ht="17.25" customHeight="1" x14ac:dyDescent="0.25">
      <c r="A36" s="33">
        <v>14</v>
      </c>
      <c r="B36" s="34">
        <v>89</v>
      </c>
      <c r="C36" s="33"/>
      <c r="D36" s="46" t="s">
        <v>71</v>
      </c>
      <c r="E36" s="37">
        <v>40073</v>
      </c>
      <c r="F36" s="35">
        <v>1</v>
      </c>
      <c r="G36" s="35" t="s">
        <v>56</v>
      </c>
      <c r="H36" s="39">
        <v>7.6641435185185194E-2</v>
      </c>
      <c r="I36" s="40">
        <f t="shared" si="1"/>
        <v>8.929398148148221E-4</v>
      </c>
      <c r="J36" s="41">
        <f t="shared" si="0"/>
        <v>40.774288639679114</v>
      </c>
      <c r="K36" s="33"/>
      <c r="L36" s="42"/>
    </row>
    <row r="37" spans="1:12" s="2" customFormat="1" ht="17.25" customHeight="1" x14ac:dyDescent="0.25">
      <c r="A37" s="33">
        <v>15</v>
      </c>
      <c r="B37" s="34">
        <v>79</v>
      </c>
      <c r="C37" s="34" t="s">
        <v>72</v>
      </c>
      <c r="D37" s="45" t="s">
        <v>73</v>
      </c>
      <c r="E37" s="44">
        <v>40289</v>
      </c>
      <c r="F37" s="34">
        <v>3</v>
      </c>
      <c r="G37" s="38" t="s">
        <v>42</v>
      </c>
      <c r="H37" s="39">
        <v>7.6677083333333299E-2</v>
      </c>
      <c r="I37" s="40">
        <f t="shared" si="1"/>
        <v>9.2858796296292623E-4</v>
      </c>
      <c r="J37" s="41">
        <f t="shared" si="0"/>
        <v>40.755332155957085</v>
      </c>
      <c r="K37" s="33"/>
      <c r="L37" s="42"/>
    </row>
    <row r="38" spans="1:12" s="2" customFormat="1" ht="17.25" customHeight="1" x14ac:dyDescent="0.25">
      <c r="A38" s="33">
        <v>16</v>
      </c>
      <c r="B38" s="34">
        <v>107</v>
      </c>
      <c r="C38" s="35" t="s">
        <v>74</v>
      </c>
      <c r="D38" s="43" t="s">
        <v>75</v>
      </c>
      <c r="E38" s="44">
        <v>40381</v>
      </c>
      <c r="F38" s="38">
        <v>3</v>
      </c>
      <c r="G38" s="38" t="s">
        <v>44</v>
      </c>
      <c r="H38" s="39">
        <v>7.67127314814815E-2</v>
      </c>
      <c r="I38" s="40">
        <f t="shared" si="1"/>
        <v>9.642361111111275E-4</v>
      </c>
      <c r="J38" s="41">
        <f t="shared" si="0"/>
        <v>40.736393290263386</v>
      </c>
      <c r="K38" s="33"/>
      <c r="L38" s="42"/>
    </row>
    <row r="39" spans="1:12" s="2" customFormat="1" ht="17.25" customHeight="1" x14ac:dyDescent="0.25">
      <c r="A39" s="33">
        <v>17</v>
      </c>
      <c r="B39" s="34">
        <v>109</v>
      </c>
      <c r="C39" s="35" t="s">
        <v>76</v>
      </c>
      <c r="D39" s="46" t="s">
        <v>77</v>
      </c>
      <c r="E39" s="37">
        <v>40097</v>
      </c>
      <c r="F39" s="35">
        <v>1</v>
      </c>
      <c r="G39" s="38" t="s">
        <v>63</v>
      </c>
      <c r="H39" s="39">
        <v>7.6748379629629604E-2</v>
      </c>
      <c r="I39" s="40">
        <f t="shared" si="1"/>
        <v>9.9988425925923163E-4</v>
      </c>
      <c r="J39" s="41">
        <f t="shared" si="0"/>
        <v>40.717472018048412</v>
      </c>
      <c r="K39" s="33"/>
      <c r="L39" s="42"/>
    </row>
    <row r="40" spans="1:12" s="2" customFormat="1" ht="17.25" customHeight="1" x14ac:dyDescent="0.25">
      <c r="A40" s="33">
        <v>18</v>
      </c>
      <c r="B40" s="34">
        <v>106</v>
      </c>
      <c r="C40" s="35" t="s">
        <v>78</v>
      </c>
      <c r="D40" s="43" t="s">
        <v>79</v>
      </c>
      <c r="E40" s="44">
        <v>40291</v>
      </c>
      <c r="F40" s="38" t="s">
        <v>80</v>
      </c>
      <c r="G40" s="38" t="s">
        <v>44</v>
      </c>
      <c r="H40" s="39">
        <v>7.6784027777777694E-2</v>
      </c>
      <c r="I40" s="40">
        <f t="shared" si="1"/>
        <v>1.0355324074073219E-3</v>
      </c>
      <c r="J40" s="41">
        <f t="shared" si="0"/>
        <v>40.698568314807993</v>
      </c>
      <c r="K40" s="33"/>
      <c r="L40" s="42"/>
    </row>
    <row r="41" spans="1:12" s="2" customFormat="1" ht="17.25" customHeight="1" x14ac:dyDescent="0.25">
      <c r="A41" s="33">
        <v>19</v>
      </c>
      <c r="B41" s="34">
        <v>83</v>
      </c>
      <c r="C41" s="33"/>
      <c r="D41" s="36" t="s">
        <v>81</v>
      </c>
      <c r="E41" s="37">
        <v>39823</v>
      </c>
      <c r="F41" s="35" t="s">
        <v>49</v>
      </c>
      <c r="G41" s="35" t="s">
        <v>60</v>
      </c>
      <c r="H41" s="39">
        <v>7.6819675925925895E-2</v>
      </c>
      <c r="I41" s="40">
        <f t="shared" si="1"/>
        <v>1.0711805555555232E-3</v>
      </c>
      <c r="J41" s="41">
        <f t="shared" si="0"/>
        <v>40.679682156083437</v>
      </c>
      <c r="K41" s="33"/>
      <c r="L41" s="42"/>
    </row>
    <row r="42" spans="1:12" s="2" customFormat="1" ht="17.25" customHeight="1" x14ac:dyDescent="0.25">
      <c r="A42" s="33">
        <v>20</v>
      </c>
      <c r="B42" s="34">
        <v>80</v>
      </c>
      <c r="C42" s="35" t="s">
        <v>82</v>
      </c>
      <c r="D42" s="47" t="s">
        <v>83</v>
      </c>
      <c r="E42" s="48">
        <v>40396</v>
      </c>
      <c r="F42" s="38">
        <v>3</v>
      </c>
      <c r="G42" s="38" t="s">
        <v>42</v>
      </c>
      <c r="H42" s="39">
        <v>7.6855324074074E-2</v>
      </c>
      <c r="I42" s="40">
        <f t="shared" si="1"/>
        <v>1.1068287037036273E-3</v>
      </c>
      <c r="J42" s="41">
        <f t="shared" si="0"/>
        <v>40.660813517461598</v>
      </c>
      <c r="K42" s="33"/>
      <c r="L42" s="42"/>
    </row>
    <row r="43" spans="1:12" s="2" customFormat="1" ht="17.25" customHeight="1" x14ac:dyDescent="0.25">
      <c r="A43" s="33">
        <v>21</v>
      </c>
      <c r="B43" s="34">
        <v>78</v>
      </c>
      <c r="C43" s="35" t="s">
        <v>84</v>
      </c>
      <c r="D43" s="45" t="s">
        <v>85</v>
      </c>
      <c r="E43" s="44">
        <v>40427</v>
      </c>
      <c r="F43" s="38">
        <v>1</v>
      </c>
      <c r="G43" s="38" t="s">
        <v>42</v>
      </c>
      <c r="H43" s="39">
        <v>7.6890972222222201E-2</v>
      </c>
      <c r="I43" s="40">
        <f t="shared" si="1"/>
        <v>1.1424768518518286E-3</v>
      </c>
      <c r="J43" s="41">
        <f t="shared" si="0"/>
        <v>40.641962374574398</v>
      </c>
      <c r="K43" s="33"/>
      <c r="L43" s="42"/>
    </row>
    <row r="44" spans="1:12" s="2" customFormat="1" ht="17.25" customHeight="1" x14ac:dyDescent="0.25">
      <c r="A44" s="33">
        <v>22</v>
      </c>
      <c r="B44" s="34">
        <v>93</v>
      </c>
      <c r="C44" s="35" t="s">
        <v>86</v>
      </c>
      <c r="D44" s="46" t="s">
        <v>87</v>
      </c>
      <c r="E44" s="37">
        <v>40450</v>
      </c>
      <c r="F44" s="35" t="s">
        <v>80</v>
      </c>
      <c r="G44" s="35" t="s">
        <v>56</v>
      </c>
      <c r="H44" s="39">
        <v>7.6926620370370305E-2</v>
      </c>
      <c r="I44" s="40">
        <f t="shared" si="1"/>
        <v>1.1781249999999327E-3</v>
      </c>
      <c r="J44" s="41">
        <f t="shared" si="0"/>
        <v>40.623128703099127</v>
      </c>
      <c r="K44" s="33"/>
      <c r="L44" s="42"/>
    </row>
    <row r="45" spans="1:12" s="2" customFormat="1" ht="17.25" customHeight="1" x14ac:dyDescent="0.25">
      <c r="A45" s="33">
        <v>23</v>
      </c>
      <c r="B45" s="34">
        <v>69</v>
      </c>
      <c r="C45" s="33"/>
      <c r="D45" s="43" t="s">
        <v>88</v>
      </c>
      <c r="E45" s="44">
        <v>40402</v>
      </c>
      <c r="F45" s="34">
        <v>1</v>
      </c>
      <c r="G45" s="38" t="s">
        <v>42</v>
      </c>
      <c r="H45" s="39">
        <v>7.6962268518518506E-2</v>
      </c>
      <c r="I45" s="40">
        <f t="shared" si="1"/>
        <v>1.213773148148134E-3</v>
      </c>
      <c r="J45" s="41">
        <f t="shared" si="0"/>
        <v>40.604312478757933</v>
      </c>
      <c r="K45" s="33"/>
      <c r="L45" s="42"/>
    </row>
    <row r="46" spans="1:12" s="2" customFormat="1" ht="17.25" customHeight="1" x14ac:dyDescent="0.25">
      <c r="A46" s="33">
        <v>24</v>
      </c>
      <c r="B46" s="34">
        <v>92</v>
      </c>
      <c r="C46" s="35" t="s">
        <v>89</v>
      </c>
      <c r="D46" s="46" t="s">
        <v>90</v>
      </c>
      <c r="E46" s="37">
        <v>40347</v>
      </c>
      <c r="F46" s="35">
        <v>2</v>
      </c>
      <c r="G46" s="35" t="s">
        <v>56</v>
      </c>
      <c r="H46" s="39">
        <v>7.6997916666666597E-2</v>
      </c>
      <c r="I46" s="40">
        <f t="shared" si="1"/>
        <v>1.2494212962962242E-3</v>
      </c>
      <c r="J46" s="41">
        <f t="shared" si="0"/>
        <v>40.585513677318147</v>
      </c>
      <c r="K46" s="33"/>
      <c r="L46" s="42"/>
    </row>
    <row r="47" spans="1:12" s="2" customFormat="1" ht="17.25" customHeight="1" x14ac:dyDescent="0.25">
      <c r="A47" s="33">
        <v>25</v>
      </c>
      <c r="B47" s="34">
        <v>117</v>
      </c>
      <c r="C47" s="35" t="s">
        <v>91</v>
      </c>
      <c r="D47" s="46" t="s">
        <v>92</v>
      </c>
      <c r="E47" s="37">
        <v>39899</v>
      </c>
      <c r="F47" s="35">
        <v>2</v>
      </c>
      <c r="G47" s="35" t="s">
        <v>70</v>
      </c>
      <c r="H47" s="39">
        <v>7.7033564814814798E-2</v>
      </c>
      <c r="I47" s="40">
        <f t="shared" si="1"/>
        <v>1.2850694444444255E-3</v>
      </c>
      <c r="J47" s="41">
        <f t="shared" si="0"/>
        <v>40.566732274591715</v>
      </c>
      <c r="K47" s="33"/>
      <c r="L47" s="42"/>
    </row>
    <row r="48" spans="1:12" s="2" customFormat="1" ht="17.25" customHeight="1" x14ac:dyDescent="0.25">
      <c r="A48" s="33">
        <v>26</v>
      </c>
      <c r="B48" s="34">
        <v>115</v>
      </c>
      <c r="C48" s="35" t="s">
        <v>93</v>
      </c>
      <c r="D48" s="46" t="s">
        <v>94</v>
      </c>
      <c r="E48" s="37">
        <v>39496</v>
      </c>
      <c r="F48" s="35">
        <v>2</v>
      </c>
      <c r="G48" s="35" t="s">
        <v>70</v>
      </c>
      <c r="H48" s="39">
        <v>7.7069212962962902E-2</v>
      </c>
      <c r="I48" s="40">
        <f t="shared" si="1"/>
        <v>1.3207175925925296E-3</v>
      </c>
      <c r="J48" s="41">
        <f t="shared" si="0"/>
        <v>40.547968246435566</v>
      </c>
      <c r="K48" s="33"/>
      <c r="L48" s="42"/>
    </row>
    <row r="49" spans="1:12" s="2" customFormat="1" ht="17.25" customHeight="1" x14ac:dyDescent="0.25">
      <c r="A49" s="33">
        <v>27</v>
      </c>
      <c r="B49" s="34">
        <v>91</v>
      </c>
      <c r="C49" s="33"/>
      <c r="D49" s="46" t="s">
        <v>95</v>
      </c>
      <c r="E49" s="37">
        <v>40503</v>
      </c>
      <c r="F49" s="35">
        <v>2</v>
      </c>
      <c r="G49" s="35" t="s">
        <v>56</v>
      </c>
      <c r="H49" s="39">
        <v>7.7104861111111103E-2</v>
      </c>
      <c r="I49" s="40">
        <f t="shared" si="1"/>
        <v>1.3563657407407309E-3</v>
      </c>
      <c r="J49" s="41">
        <f t="shared" si="0"/>
        <v>40.529221568751069</v>
      </c>
      <c r="K49" s="33"/>
      <c r="L49" s="42"/>
    </row>
    <row r="50" spans="1:12" s="2" customFormat="1" ht="17.25" customHeight="1" x14ac:dyDescent="0.25"/>
    <row r="51" spans="1:12" s="2" customFormat="1" ht="17.25" customHeight="1" x14ac:dyDescent="0.25">
      <c r="A51" s="17" t="s">
        <v>96</v>
      </c>
      <c r="B51" s="17"/>
      <c r="C51" s="17"/>
      <c r="D51" s="49"/>
      <c r="E51" s="50"/>
      <c r="F51" s="50"/>
      <c r="G51" s="49" t="s">
        <v>97</v>
      </c>
      <c r="H51" s="49"/>
      <c r="I51" s="49"/>
      <c r="J51" s="49"/>
      <c r="K51" s="49"/>
      <c r="L51" s="49"/>
    </row>
    <row r="52" spans="1:12" s="2" customFormat="1" ht="17.25" customHeight="1" x14ac:dyDescent="0.25">
      <c r="A52" s="51" t="s">
        <v>98</v>
      </c>
      <c r="B52" s="51"/>
      <c r="C52" s="52"/>
      <c r="D52" s="51"/>
      <c r="E52" s="51"/>
      <c r="F52" s="51"/>
      <c r="G52" s="52" t="s">
        <v>99</v>
      </c>
      <c r="H52" s="53">
        <v>7</v>
      </c>
      <c r="I52" s="54"/>
      <c r="J52" s="51"/>
      <c r="K52" s="55" t="s">
        <v>100</v>
      </c>
      <c r="L52" s="56">
        <f>COUNTIF(F23:F141,"ЗМС")</f>
        <v>0</v>
      </c>
    </row>
    <row r="53" spans="1:12" s="2" customFormat="1" ht="17.25" customHeight="1" x14ac:dyDescent="0.25">
      <c r="A53" s="51" t="s">
        <v>101</v>
      </c>
      <c r="B53" s="51"/>
      <c r="C53" s="57"/>
      <c r="D53" s="51"/>
      <c r="E53" s="51"/>
      <c r="F53" s="51"/>
      <c r="G53" s="52" t="s">
        <v>102</v>
      </c>
      <c r="H53" s="53">
        <v>27</v>
      </c>
      <c r="I53" s="54"/>
      <c r="J53" s="51"/>
      <c r="K53" s="55" t="s">
        <v>103</v>
      </c>
      <c r="L53" s="56">
        <f>COUNTIF(F23:F141,"МСМК")</f>
        <v>0</v>
      </c>
    </row>
    <row r="54" spans="1:12" s="2" customFormat="1" ht="17.25" customHeight="1" x14ac:dyDescent="0.25">
      <c r="A54" s="51" t="s">
        <v>104</v>
      </c>
      <c r="B54" s="51"/>
      <c r="C54" s="56"/>
      <c r="D54" s="51"/>
      <c r="E54" s="51"/>
      <c r="F54" s="51"/>
      <c r="G54" s="52" t="s">
        <v>105</v>
      </c>
      <c r="H54" s="53">
        <v>27</v>
      </c>
      <c r="I54" s="54"/>
      <c r="J54" s="51"/>
      <c r="K54" s="55" t="s">
        <v>106</v>
      </c>
      <c r="L54" s="56">
        <f>COUNTIF(F23:F141,"МС")</f>
        <v>0</v>
      </c>
    </row>
    <row r="55" spans="1:12" s="2" customFormat="1" ht="17.25" customHeight="1" x14ac:dyDescent="0.25">
      <c r="A55" s="51" t="s">
        <v>107</v>
      </c>
      <c r="B55" s="51"/>
      <c r="C55" s="56"/>
      <c r="D55" s="51"/>
      <c r="E55" s="51"/>
      <c r="F55" s="51"/>
      <c r="G55" s="52" t="s">
        <v>108</v>
      </c>
      <c r="H55" s="53">
        <v>27</v>
      </c>
      <c r="I55" s="54"/>
      <c r="J55" s="51"/>
      <c r="K55" s="55" t="s">
        <v>49</v>
      </c>
      <c r="L55" s="56">
        <f>COUNTIF(F24:F142,"МС")</f>
        <v>0</v>
      </c>
    </row>
    <row r="56" spans="1:12" s="2" customFormat="1" ht="17.25" customHeight="1" x14ac:dyDescent="0.25">
      <c r="A56" s="51"/>
      <c r="B56" s="51"/>
      <c r="C56" s="56"/>
      <c r="D56" s="51"/>
      <c r="E56" s="51"/>
      <c r="F56" s="51"/>
      <c r="G56" s="52" t="s">
        <v>109</v>
      </c>
      <c r="H56" s="53">
        <f>COUNTIF(A30:A50,"НФ")</f>
        <v>0</v>
      </c>
      <c r="I56" s="54"/>
      <c r="J56" s="51"/>
      <c r="K56" s="55" t="s">
        <v>110</v>
      </c>
      <c r="L56" s="56">
        <f>COUNTIF(F23:F141,"1 СР")</f>
        <v>0</v>
      </c>
    </row>
    <row r="57" spans="1:12" s="2" customFormat="1" ht="17.25" customHeight="1" x14ac:dyDescent="0.25">
      <c r="A57" s="51"/>
      <c r="B57" s="51"/>
      <c r="C57" s="56"/>
      <c r="D57" s="51"/>
      <c r="E57" s="51"/>
      <c r="F57" s="51"/>
      <c r="G57" s="55" t="s">
        <v>111</v>
      </c>
      <c r="H57" s="53">
        <f>COUNTIF(A30:A50,"ЛИМ")</f>
        <v>0</v>
      </c>
      <c r="I57" s="54"/>
      <c r="J57" s="51"/>
      <c r="K57" s="58" t="s">
        <v>112</v>
      </c>
      <c r="L57" s="56">
        <f>COUNTIF(F23:F141,"2 СР")</f>
        <v>0</v>
      </c>
    </row>
    <row r="58" spans="1:12" s="2" customFormat="1" ht="17.25" customHeight="1" x14ac:dyDescent="0.25">
      <c r="A58" s="51"/>
      <c r="B58" s="51"/>
      <c r="C58" s="51"/>
      <c r="D58" s="51"/>
      <c r="E58" s="51"/>
      <c r="F58" s="51"/>
      <c r="G58" s="52" t="s">
        <v>113</v>
      </c>
      <c r="H58" s="53">
        <f>COUNTIF(A30:A50,"ДСКВ")</f>
        <v>0</v>
      </c>
      <c r="I58" s="54"/>
      <c r="J58" s="51"/>
      <c r="K58" s="58" t="s">
        <v>114</v>
      </c>
      <c r="L58" s="56">
        <f>COUNTIF(F23:F141,"3 СР")</f>
        <v>0</v>
      </c>
    </row>
    <row r="59" spans="1:12" s="2" customFormat="1" ht="17.25" customHeight="1" x14ac:dyDescent="0.25">
      <c r="A59" s="51"/>
      <c r="B59" s="51"/>
      <c r="C59" s="51"/>
      <c r="D59" s="51"/>
      <c r="E59" s="51"/>
      <c r="F59" s="51"/>
      <c r="G59" s="52" t="s">
        <v>115</v>
      </c>
      <c r="H59" s="53">
        <v>0</v>
      </c>
      <c r="I59" s="54"/>
      <c r="J59" s="51"/>
      <c r="K59" s="51"/>
      <c r="L59" s="51"/>
    </row>
    <row r="60" spans="1:12" s="2" customFormat="1" ht="17.25" customHeight="1" x14ac:dyDescent="0.25">
      <c r="A60" s="10"/>
      <c r="B60" s="20"/>
      <c r="C60" s="20"/>
      <c r="D60" s="10"/>
      <c r="E60" s="10"/>
      <c r="F60" s="10"/>
      <c r="G60" s="10"/>
      <c r="H60" s="10"/>
      <c r="I60" s="10"/>
      <c r="J60" s="15"/>
      <c r="K60" s="10"/>
      <c r="L60" s="10"/>
    </row>
    <row r="61" spans="1:12" s="2" customFormat="1" ht="17.25" customHeight="1" x14ac:dyDescent="0.25">
      <c r="A61" s="17" t="str">
        <f>A16</f>
        <v>ТЕХНИЧЕСКИЙ ДЕЛЕГАТ ФВСР:</v>
      </c>
      <c r="B61" s="17"/>
      <c r="C61" s="17"/>
      <c r="D61" s="49" t="str">
        <f>A17</f>
        <v>ГЛАВНЫЙ СУДЬЯ:</v>
      </c>
      <c r="E61" s="49"/>
      <c r="F61" s="49"/>
      <c r="G61" s="49" t="str">
        <f>A18</f>
        <v>ГЛАВНЫЙ СЕКРЕТАРЬ:</v>
      </c>
      <c r="H61" s="49"/>
      <c r="I61" s="49"/>
      <c r="J61" s="49" t="str">
        <f>A19</f>
        <v>СУДЬЯ НА ФИНИШЕ:</v>
      </c>
      <c r="K61" s="49"/>
      <c r="L61" s="49"/>
    </row>
    <row r="62" spans="1:12" s="2" customFormat="1" ht="17.25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s="2" customFormat="1" ht="17.25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 s="2" customFormat="1" ht="17.2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s="2" customFormat="1" ht="17.2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s="2" customFormat="1" ht="17.25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s="2" customFormat="1" ht="17.25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s="2" customFormat="1" ht="17.25" customHeight="1" x14ac:dyDescent="0.25">
      <c r="A68" s="20"/>
      <c r="B68" s="20"/>
      <c r="C68" s="20"/>
      <c r="D68" s="20" t="str">
        <f>G17</f>
        <v>ЕЛИФЕРОВ А.В. (ВК, г. ВОРОНЕЖ)</v>
      </c>
      <c r="E68" s="20"/>
      <c r="F68" s="20"/>
      <c r="G68" s="20" t="str">
        <f>G18</f>
        <v>ДОБРОСОЦКАЯ Т.В.(1 КАТ., г. ВОРОНЕЖ)</v>
      </c>
      <c r="H68" s="20"/>
      <c r="I68" s="20"/>
      <c r="J68" s="20" t="str">
        <f>G19</f>
        <v>ГОНЧАРОВА С.И. (1 КАТ, г. ВОРОНЕЖ)</v>
      </c>
      <c r="K68" s="20"/>
      <c r="L68" s="20"/>
    </row>
    <row r="69" spans="1:12" s="2" customFormat="1" ht="17.25" customHeight="1" x14ac:dyDescent="0.25"/>
    <row r="70" spans="1:12" s="2" customFormat="1" ht="17.25" customHeight="1" x14ac:dyDescent="0.25"/>
    <row r="71" spans="1:12" s="2" customFormat="1" ht="17.25" customHeight="1" x14ac:dyDescent="0.25"/>
    <row r="72" spans="1:12" s="2" customFormat="1" ht="17.25" customHeight="1" x14ac:dyDescent="0.25"/>
    <row r="73" spans="1:12" s="2" customFormat="1" ht="17.25" customHeight="1" x14ac:dyDescent="0.25"/>
    <row r="74" spans="1:12" s="2" customFormat="1" ht="17.25" customHeight="1" x14ac:dyDescent="0.25"/>
    <row r="75" spans="1:12" s="2" customFormat="1" ht="17.2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 s="2" customFormat="1" ht="17.2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 s="2" customFormat="1" ht="17.2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 s="2" customFormat="1" ht="17.2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s="2" customFormat="1" ht="17.2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 s="2" customFormat="1" ht="17.2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s="2" customFormat="1" ht="17.2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s="2" customFormat="1" ht="17.2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s="2" customFormat="1" ht="17.2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s="2" customFormat="1" ht="17.2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s="2" customFormat="1" ht="17.2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s="2" customFormat="1" ht="17.2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s="2" customFormat="1" ht="17.2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s="2" customFormat="1" ht="17.2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s="2" customFormat="1" ht="17.2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s="2" customFormat="1" ht="17.2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s="2" customFormat="1" ht="17.2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s="2" customFormat="1" ht="17.2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s="2" customFormat="1" ht="17.2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s="2" customFormat="1" ht="17.2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s="2" customFormat="1" ht="17.2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s="2" customFormat="1" ht="17.2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s="2" customFormat="1" ht="17.2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s="2" customFormat="1" ht="17.2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s="2" customFormat="1" ht="17.2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s="2" customFormat="1" ht="17.2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s="2" customFormat="1" ht="17.2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s="2" customFormat="1" ht="17.2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s="2" customFormat="1" ht="17.2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s="2" customFormat="1" ht="17.2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s="2" customFormat="1" ht="17.2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s="2" customFormat="1" ht="17.2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s="2" customFormat="1" ht="17.2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s="2" customFormat="1" ht="17.2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s="2" customFormat="1" ht="17.2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s="2" customFormat="1" ht="17.2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s="2" customFormat="1" ht="17.2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s="2" customFormat="1" ht="17.2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s="2" customFormat="1" ht="17.2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s="2" customFormat="1" ht="17.2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s="2" customFormat="1" ht="17.2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 s="2" customFormat="1" ht="17.2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spans="1:12" s="2" customFormat="1" ht="17.2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2" s="2" customFormat="1" ht="17.2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2" s="2" customFormat="1" ht="17.2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</row>
    <row r="120" spans="1:12" s="2" customFormat="1" ht="17.2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s="2" customFormat="1" ht="17.2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</row>
    <row r="122" spans="1:12" s="2" customFormat="1" ht="17.2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</row>
    <row r="123" spans="1:12" s="2" customFormat="1" ht="17.2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</row>
    <row r="124" spans="1:12" s="2" customFormat="1" ht="17.2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</row>
    <row r="125" spans="1:12" s="2" customFormat="1" ht="17.2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</row>
    <row r="126" spans="1:12" s="2" customFormat="1" ht="17.2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</row>
    <row r="127" spans="1:12" s="2" customFormat="1" ht="17.2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1:12" s="2" customFormat="1" ht="17.2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1:12" s="2" customFormat="1" ht="17.2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1:12" s="2" customFormat="1" ht="17.2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1:12" s="2" customFormat="1" ht="17.2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1:12" s="2" customFormat="1" ht="17.2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s="2" customFormat="1" ht="17.2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1:12" s="2" customFormat="1" ht="17.2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1:12" s="2" customFormat="1" ht="17.2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s="2" customFormat="1" ht="17.2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s="2" customFormat="1" ht="17.2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1:12" s="2" customFormat="1" ht="17.2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s="2" customFormat="1" ht="17.2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s="2" customFormat="1" ht="17.2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  <row r="141" spans="1:12" s="2" customFormat="1" ht="17.2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2" s="2" customFormat="1" ht="4.5" customHeight="1" x14ac:dyDescent="0.25">
      <c r="A142" s="20"/>
      <c r="B142" s="20"/>
      <c r="C142" s="59"/>
      <c r="D142" s="59"/>
      <c r="E142" s="59"/>
      <c r="F142" s="20"/>
      <c r="G142" s="59"/>
      <c r="H142" s="60"/>
      <c r="I142" s="60"/>
      <c r="J142" s="42"/>
      <c r="K142" s="42"/>
      <c r="L142" s="42"/>
    </row>
    <row r="143" spans="1:12" ht="12.75" customHeight="1" x14ac:dyDescent="0.25"/>
    <row r="144" spans="1:12" s="51" customFormat="1" ht="12" customHeight="1" x14ac:dyDescent="0.25"/>
    <row r="145" s="51" customFormat="1" ht="12" customHeight="1" x14ac:dyDescent="0.25"/>
    <row r="146" s="51" customFormat="1" ht="12" customHeight="1" x14ac:dyDescent="0.25"/>
    <row r="147" s="51" customFormat="1" ht="12" customHeight="1" x14ac:dyDescent="0.25"/>
    <row r="148" s="51" customFormat="1" ht="12" customHeight="1" x14ac:dyDescent="0.25"/>
    <row r="149" s="51" customFormat="1" ht="12" customHeight="1" x14ac:dyDescent="0.25"/>
    <row r="150" s="51" customFormat="1" ht="12" customHeight="1" x14ac:dyDescent="0.25"/>
    <row r="151" s="51" customFormat="1" ht="12" customHeight="1" x14ac:dyDescent="0.25"/>
    <row r="152" s="2" customFormat="1" ht="6.75" customHeight="1" x14ac:dyDescent="0.25"/>
    <row r="153" ht="15.75" customHeight="1" x14ac:dyDescent="0.25"/>
    <row r="154" ht="9.75" customHeight="1" x14ac:dyDescent="0.25"/>
    <row r="155" ht="9.75" customHeight="1" x14ac:dyDescent="0.25"/>
    <row r="156" ht="9.75" customHeight="1" x14ac:dyDescent="0.25"/>
    <row r="157" ht="9.75" customHeight="1" x14ac:dyDescent="0.25"/>
    <row r="158" ht="9.75" customHeight="1" x14ac:dyDescent="0.25"/>
    <row r="159" ht="9.75" customHeight="1" x14ac:dyDescent="0.25"/>
    <row r="160" ht="15.75" customHeight="1" x14ac:dyDescent="0.25"/>
    <row r="161" spans="1:12" s="2" customFormat="1" ht="14.25" customHeight="1" x14ac:dyDescent="0.25">
      <c r="A161" s="10"/>
      <c r="B161" s="20"/>
      <c r="C161" s="20"/>
      <c r="D161" s="10"/>
      <c r="E161" s="10"/>
      <c r="F161" s="10"/>
      <c r="G161" s="10"/>
      <c r="H161" s="10"/>
      <c r="I161" s="10"/>
      <c r="J161" s="15"/>
      <c r="K161" s="10"/>
      <c r="L161" s="10"/>
    </row>
    <row r="169" spans="1:12" ht="9.75" customHeight="1" x14ac:dyDescent="0.25"/>
  </sheetData>
  <mergeCells count="31">
    <mergeCell ref="L21:L22"/>
    <mergeCell ref="A51:C51"/>
    <mergeCell ref="A61:C61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52:B60 B20:B22 B62:B67 B161:B1048576">
    <cfRule type="duplicateValues" dxfId="1" priority="1"/>
  </conditionalFormatting>
  <conditionalFormatting sqref="G58:G59 G52:G56">
    <cfRule type="duplicateValues" dxfId="0" priority="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4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Юноши</vt:lpstr>
      <vt:lpstr>'групповая гонка Юноши'!Заголовки_для_печати</vt:lpstr>
      <vt:lpstr>'групповая гонка Юноши'!Область_печати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2024-05-24T05:22:08Z</dcterms:created>
  <dcterms:modified xsi:type="dcterms:W3CDTF">2024-05-24T05:22:51Z</dcterms:modified>
</cp:coreProperties>
</file>