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YandexDisk\Компьютер EUGENE-LAPTOP\Протоколы\2023\2023.10.20-22 ПР,ВС МТБ велокросс\rus.bike\"/>
    </mc:Choice>
  </mc:AlternateContent>
  <xr:revisionPtr revIDLastSave="0" documentId="13_ncr:1_{F983B545-34F8-4061-82B0-D9CE3019A7C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Велокросс" sheetId="1" r:id="rId1"/>
  </sheets>
  <definedNames>
    <definedName name="_xlnm.Print_Titles" localSheetId="0">Велокросс!$21:$22</definedName>
    <definedName name="_xlnm.Print_Area" localSheetId="0">Велокросс!$A$1:$L$80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6" i="1" l="1"/>
  <c r="J46" i="1"/>
  <c r="I47" i="1"/>
  <c r="J47" i="1"/>
  <c r="I48" i="1"/>
  <c r="J48" i="1"/>
  <c r="I49" i="1"/>
  <c r="J49" i="1"/>
  <c r="I50" i="1"/>
  <c r="J50" i="1"/>
  <c r="I25" i="1" l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J53" i="1"/>
  <c r="J54" i="1"/>
  <c r="J55" i="1"/>
  <c r="J56" i="1"/>
  <c r="J57" i="1"/>
  <c r="J58" i="1"/>
  <c r="J59" i="1"/>
  <c r="H64" i="1"/>
  <c r="K80" i="1"/>
  <c r="H80" i="1"/>
  <c r="E80" i="1"/>
  <c r="H71" i="1"/>
  <c r="H70" i="1"/>
  <c r="L69" i="1"/>
  <c r="H69" i="1"/>
  <c r="L68" i="1"/>
  <c r="H68" i="1"/>
  <c r="L67" i="1"/>
  <c r="H67" i="1"/>
  <c r="L66" i="1"/>
  <c r="L65" i="1"/>
  <c r="L64" i="1"/>
  <c r="J24" i="1"/>
  <c r="I24" i="1"/>
  <c r="J23" i="1"/>
  <c r="H66" i="1" l="1"/>
  <c r="H65" i="1" s="1"/>
</calcChain>
</file>

<file path=xl/sharedStrings.xml><?xml version="1.0" encoding="utf-8"?>
<sst xmlns="http://schemas.openxmlformats.org/spreadsheetml/2006/main" count="193" uniqueCount="116">
  <si>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</si>
  <si>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</si>
  <si>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</si>
  <si>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</si>
  <si>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маунтинбайк - велокросс</t>
  </si>
  <si>
    <t>№ ВРВС: 0080101811Я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</si>
  <si>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</si>
  <si>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</si>
  <si>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</si>
  <si>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</si>
  <si>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МАКСИМАЛЬНЫЙ ПЕРЕПАД (HD)(м):</t>
  </si>
  <si>
    <t>ГЛАВНЫЙ СЕКРЕТАРЬ:</t>
  </si>
  <si>
    <t>СУММА ПОЛОЖИТЕЛЬНЫХ ПЕРЕПАДОВ ВЫСОТЫ НА ДИСТАНЦИИ (ТС)(м):</t>
  </si>
  <si>
    <t>СУДЬЯ НА ФИНИШЕ: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</si>
  <si>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</si>
  <si>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</si>
  <si>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</si>
  <si>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</si>
  <si>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</si>
  <si>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</si>
  <si>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</si>
  <si>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</si>
  <si>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</si>
  <si>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</si>
  <si>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</si>
  <si>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</si>
  <si>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</si>
  <si>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КМС</t>
  </si>
  <si>
    <t>1 СР</t>
  </si>
  <si>
    <t>Удмуртская Республика</t>
  </si>
  <si>
    <t>2 СР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</si>
  <si>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</si>
  <si>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</si>
  <si>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</si>
  <si>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</si>
  <si>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</si>
  <si>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</si>
  <si>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Осадки: без осадков</t>
  </si>
  <si>
    <t>Стартовало</t>
  </si>
  <si>
    <t>МС</t>
  </si>
  <si>
    <t>Финишировало</t>
  </si>
  <si>
    <t>Н. финишировало</t>
  </si>
  <si>
    <t>Лимит времени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</si>
  <si>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</si>
  <si>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</si>
  <si>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</si>
  <si>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</si>
  <si>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</si>
  <si>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</si>
  <si>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Министерство по физической культуре и спорту Удмуртской Республики</t>
  </si>
  <si>
    <t>Федерация велосипедного спорта Удмуртской Республики</t>
  </si>
  <si>
    <t>МЕСТО ПРОВЕДЕНИЯ: г. Ижевск</t>
  </si>
  <si>
    <t>ДАТА ПРОВЕДЕНИЯ: 21 октября 2023 года</t>
  </si>
  <si>
    <t>БЕСЧАСТНОВ А.А. (ВК, г. МОСКВА)</t>
  </si>
  <si>
    <t>САДРОВ Е.В. (1К, г. ИЖЕВСК)</t>
  </si>
  <si>
    <t>ОНИКОВА Я.Б. (ВК, г. ИЖЕВСК)</t>
  </si>
  <si>
    <t>НАЗВАНИЕ ТРАССЫ / РЕГ. НОМЕР: БУ ДО УР СШОР по велоспорту</t>
  </si>
  <si>
    <t>Свердловская область</t>
  </si>
  <si>
    <t>Температура: +3+4</t>
  </si>
  <si>
    <t>Влажность: 91%</t>
  </si>
  <si>
    <t>Ветер: 1 м/с</t>
  </si>
  <si>
    <t>Республика Татарстан</t>
  </si>
  <si>
    <t>Чувашская Республика</t>
  </si>
  <si>
    <t>Тюменская область</t>
  </si>
  <si>
    <t>г. Санкт-Петербург</t>
  </si>
  <si>
    <t>+1 кр</t>
  </si>
  <si>
    <t>+2 кр</t>
  </si>
  <si>
    <t>ПЕРВЕНСТВО РОССИИ</t>
  </si>
  <si>
    <t>№ ЕКП 2023: 26842</t>
  </si>
  <si>
    <t>Юноши 15-16 лет</t>
  </si>
  <si>
    <t>НАЧАЛО ГОНКИ: 12ч 00м</t>
  </si>
  <si>
    <t>КОСТЫЛЕВ Максим</t>
  </si>
  <si>
    <t>БОЙЧУК Всеволод</t>
  </si>
  <si>
    <t>ПОРЫВАЕВ Артём</t>
  </si>
  <si>
    <t xml:space="preserve">Пермский край </t>
  </si>
  <si>
    <t>ВЛАСОВ Александр</t>
  </si>
  <si>
    <t>Челябинская область</t>
  </si>
  <si>
    <t>ВАХРУШЕВ Матвей</t>
  </si>
  <si>
    <t>МАСЛИКОВ Кирилл</t>
  </si>
  <si>
    <t>КЫНЕВ Захар</t>
  </si>
  <si>
    <t>ДЕМИН Глеб</t>
  </si>
  <si>
    <t>ЕВСЮКОВ Михаил</t>
  </si>
  <si>
    <t>ЗУБЧЕНКО Георгий</t>
  </si>
  <si>
    <t>ЗЕКСЕЛЬ Владислав</t>
  </si>
  <si>
    <t>КУЗЬМИН Всеволод</t>
  </si>
  <si>
    <t>ПЕРМЯКОВ Игорь</t>
  </si>
  <si>
    <t>БЕЛЯЕВ Никита</t>
  </si>
  <si>
    <t>ТУГБАЕВ Максим</t>
  </si>
  <si>
    <t>ГИМРАНОВ Антон</t>
  </si>
  <si>
    <t>ЩЕРБИНИН Сергей</t>
  </si>
  <si>
    <t>СТАРОСТИН Никита</t>
  </si>
  <si>
    <t>Самарская область</t>
  </si>
  <si>
    <t>ЦВЕТКОВ Семен</t>
  </si>
  <si>
    <t>ДОРОГИНИН Игнат</t>
  </si>
  <si>
    <t>РЕШЕТНИКОВ Даниил</t>
  </si>
  <si>
    <t>ПЛЕТНЕВ Георгий</t>
  </si>
  <si>
    <t>ДЕМЕНТЬЕВ Сергей</t>
  </si>
  <si>
    <t>СМОТРИН Павел</t>
  </si>
  <si>
    <t>ПЕТРОВ Тимофей</t>
  </si>
  <si>
    <t>ЗАОСТРОВНЫХ Дмитрий</t>
  </si>
  <si>
    <t>САЛЬНИКОВ Матвей</t>
  </si>
  <si>
    <t>РЫБАКОВ Дмитрий</t>
  </si>
  <si>
    <t>УТЮГОВ Владислав</t>
  </si>
  <si>
    <t>КОПЫЛОВ Никита</t>
  </si>
  <si>
    <t>ХАЙРУЛЛИН Алмаз</t>
  </si>
  <si>
    <t>ЕШКЕЕВ Роман</t>
  </si>
  <si>
    <t>ТЕРЕСИН Михаил</t>
  </si>
  <si>
    <t>АЛЕКСИН Илья</t>
  </si>
  <si>
    <t>ЗОММЕР Максим</t>
  </si>
  <si>
    <t>ГАРАЧЕВ Павел</t>
  </si>
  <si>
    <t>НС</t>
  </si>
  <si>
    <t>НОВИКОВ Егор</t>
  </si>
  <si>
    <t>БЛАГОДАТСКИХ Ярослав</t>
  </si>
  <si>
    <t>ОЖИГАНОВ Александр</t>
  </si>
  <si>
    <t>2,5 км / 5</t>
  </si>
  <si>
    <t>ОКОНЧАНИЕ ГОНКИ: 12ч 42м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</si>
</sst>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b/>
      <sz val="8"/>
      <name val="Calibri"/>
      <family val="2"/>
      <charset val="204"/>
    </font>
    <font>
      <sz val="9"/>
      <name val="Calibri"/>
      <family val="2"/>
      <charset val="204"/>
    </font>
    <font>
      <sz val="14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</cellStyleXfs>
  <cellXfs count="12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2" fontId="11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2" fontId="11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14" fillId="0" borderId="14" xfId="0" applyFont="1" applyBorder="1" applyAlignment="1">
      <alignment horizontal="left" vertical="center"/>
    </xf>
    <xf numFmtId="2" fontId="11" fillId="0" borderId="14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2" fontId="5" fillId="0" borderId="2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21" fontId="5" fillId="0" borderId="2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3" fillId="2" borderId="29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49" fontId="5" fillId="0" borderId="14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49" fontId="5" fillId="0" borderId="33" xfId="0" applyNumberFormat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49" fontId="5" fillId="0" borderId="3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9" fontId="5" fillId="0" borderId="14" xfId="0" applyNumberFormat="1" applyFont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3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5" fillId="0" borderId="16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21" fontId="5" fillId="0" borderId="2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1" fontId="5" fillId="0" borderId="24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164" fontId="5" fillId="0" borderId="42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14" fontId="5" fillId="0" borderId="42" xfId="0" applyNumberFormat="1" applyFont="1" applyBorder="1" applyAlignment="1">
      <alignment horizontal="center" vertical="center"/>
    </xf>
    <xf numFmtId="14" fontId="5" fillId="0" borderId="26" xfId="0" applyNumberFormat="1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2" fontId="13" fillId="2" borderId="22" xfId="7" applyNumberFormat="1" applyFont="1" applyFill="1" applyBorder="1" applyAlignment="1">
      <alignment horizontal="center" vertical="center" wrapText="1"/>
    </xf>
    <xf numFmtId="2" fontId="13" fillId="2" borderId="24" xfId="7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0" fontId="13" fillId="2" borderId="22" xfId="7" applyFont="1" applyFill="1" applyBorder="1" applyAlignment="1">
      <alignment horizontal="center" vertical="center" wrapText="1"/>
    </xf>
    <xf numFmtId="0" fontId="13" fillId="2" borderId="24" xfId="7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Стартовый протокол Смирнов_20101106_Results" xfId="7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101651</xdr:colOff>
      <xdr:row>0</xdr:row>
      <xdr:rowOff>138537</xdr:rowOff>
    </xdr:from>
    <xdr:to>
      <xdr:col>10</xdr:col>
      <xdr:colOff>891356</xdr:colOff>
      <xdr:row>3</xdr:row>
      <xdr:rowOff>62296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12C182C-D5E0-4301-BD52-420AF0BF2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210" y="138537"/>
          <a:ext cx="789705" cy="596112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100852</xdr:colOff>
      <xdr:row>0</xdr:row>
      <xdr:rowOff>119926</xdr:rowOff>
    </xdr:from>
    <xdr:to>
      <xdr:col>1</xdr:col>
      <xdr:colOff>374090</xdr:colOff>
      <xdr:row>3</xdr:row>
      <xdr:rowOff>97124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18A02DC-A33B-4DF4-9E74-FEE20E97D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2" y="119926"/>
          <a:ext cx="743885" cy="649551"/>
        </a:xfrm>
        <a:prstGeom prst="rect">
          <a:avLst/>
        </a:prstGeom>
      </xdr:spPr>
    </xdr:pic>
    <xdr:clientData/>
  </xdr:twoCellAnchor>
  <xdr:twoCellAnchor editAs="oneCell">
    <xdr:from>
      <xdr:col>11</xdr:col>
      <xdr:colOff>53627</xdr:colOff>
      <xdr:row>0</xdr:row>
      <xdr:rowOff>56125</xdr:rowOff>
    </xdr:from>
    <xdr:to>
      <xdr:col>12</xdr:col>
      <xdr:colOff>12181</xdr:colOff>
      <xdr:row>3</xdr:row>
      <xdr:rowOff>116876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424694CA-4D64-45D2-A168-D0B9AC0CC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6068" y="56125"/>
          <a:ext cx="955878" cy="733104"/>
        </a:xfrm>
        <a:prstGeom prst="rect">
          <a:avLst/>
        </a:prstGeom>
      </xdr:spPr>
    </xdr:pic>
    <xdr:clientData/>
  </xdr:twoCellAnchor>
  <xdr:twoCellAnchor editAs="oneCell">
    <xdr:from>
      <xdr:col>2</xdr:col>
      <xdr:colOff>35739</xdr:colOff>
      <xdr:row>0</xdr:row>
      <xdr:rowOff>56030</xdr:rowOff>
    </xdr:from>
    <xdr:to>
      <xdr:col>2</xdr:col>
      <xdr:colOff>749108</xdr:colOff>
      <xdr:row>3</xdr:row>
      <xdr:rowOff>166501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27A1CCE3-7565-45AF-B4D7-8E58834A1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033" y="56030"/>
          <a:ext cx="713369" cy="782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MJ89"/>
  <sheetViews>
    <sheetView tabSelected="1" view="pageBreakPreview" zoomScale="85" zoomScaleNormal="100" zoomScaleSheetLayoutView="85" workbookViewId="0">
      <selection activeCell="A15" sqref="A15:G15"/>
    </sheetView>
  </sheetViews>
  <sheetFormatPr defaultColWidth="9.140625" defaultRowHeight="12.75" x14ac:dyDescent="0.2"/>
  <cols>
    <col min="1" max="1" width="7" style="1" customWidth="1"/>
    <col min="2" max="2" width="7" style="2" customWidth="1"/>
    <col min="3" max="3" width="12.7109375" style="2" customWidth="1"/>
    <col min="4" max="4" width="21.85546875" style="1" customWidth="1"/>
    <col min="5" max="5" width="10.7109375" style="1" customWidth="1"/>
    <col min="6" max="6" width="7.7109375" style="1" customWidth="1"/>
    <col min="7" max="7" width="21.7109375" style="1" customWidth="1"/>
    <col min="8" max="8" width="11.28515625" style="1" customWidth="1"/>
    <col min="9" max="9" width="12.42578125" style="1" customWidth="1"/>
    <col min="10" max="10" width="11.85546875" style="3" customWidth="1"/>
    <col min="11" max="11" width="13.85546875" style="1" customWidth="1"/>
    <col min="12" max="12" width="15" style="1" customWidth="1"/>
    <col min="13" max="1024" width="9.140625" style="1"/>
  </cols>
  <sheetData>
    <row r="1" spans="1:17" ht="17.25" customHeight="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7" ht="17.25" customHeight="1" x14ac:dyDescent="0.2">
      <c r="A2" s="120" t="s">
        <v>49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7" ht="17.2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7" ht="17.25" customHeight="1" x14ac:dyDescent="0.2">
      <c r="A4" s="120" t="s">
        <v>50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7" ht="6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O5" s="4"/>
    </row>
    <row r="6" spans="1:17" s="5" customFormat="1" ht="23.25" customHeight="1" x14ac:dyDescent="0.2">
      <c r="A6" s="122" t="s">
        <v>67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Q6" s="4"/>
    </row>
    <row r="7" spans="1:17" s="5" customFormat="1" ht="18" customHeight="1" x14ac:dyDescent="0.2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7" s="5" customFormat="1" ht="4.5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7" ht="19.5" customHeight="1" x14ac:dyDescent="0.2">
      <c r="A9" s="125" t="s">
        <v>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1:17" ht="18" customHeight="1" x14ac:dyDescent="0.2">
      <c r="A10" s="105" t="s">
        <v>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7" ht="19.5" customHeight="1" x14ac:dyDescent="0.2">
      <c r="A11" s="105" t="s">
        <v>69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</row>
    <row r="12" spans="1:17" ht="5.25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1:17" ht="15.75" x14ac:dyDescent="0.2">
      <c r="A13" s="107" t="s">
        <v>51</v>
      </c>
      <c r="B13" s="107"/>
      <c r="C13" s="107"/>
      <c r="D13" s="107"/>
      <c r="E13" s="6"/>
      <c r="F13" s="6"/>
      <c r="G13" s="7" t="s">
        <v>70</v>
      </c>
      <c r="H13" s="6"/>
      <c r="I13" s="6"/>
      <c r="J13" s="8"/>
      <c r="K13" s="9"/>
      <c r="L13" s="10" t="s">
        <v>5</v>
      </c>
    </row>
    <row r="14" spans="1:17" ht="15.75" x14ac:dyDescent="0.2">
      <c r="A14" s="108" t="s">
        <v>52</v>
      </c>
      <c r="B14" s="108"/>
      <c r="C14" s="108"/>
      <c r="D14" s="108"/>
      <c r="E14" s="11"/>
      <c r="F14" s="11"/>
      <c r="G14" s="12" t="s">
        <v>115</v>
      </c>
      <c r="H14" s="11"/>
      <c r="I14" s="11"/>
      <c r="J14" s="13"/>
      <c r="K14" s="14"/>
      <c r="L14" s="15" t="s">
        <v>68</v>
      </c>
    </row>
    <row r="15" spans="1:17" x14ac:dyDescent="0.2">
      <c r="A15" s="109" t="s">
        <v>6</v>
      </c>
      <c r="B15" s="109"/>
      <c r="C15" s="109"/>
      <c r="D15" s="109"/>
      <c r="E15" s="109"/>
      <c r="F15" s="109"/>
      <c r="G15" s="109"/>
      <c r="H15" s="110" t="s">
        <v>7</v>
      </c>
      <c r="I15" s="110"/>
      <c r="J15" s="110"/>
      <c r="K15" s="110"/>
      <c r="L15" s="110"/>
    </row>
    <row r="16" spans="1:17" ht="15" x14ac:dyDescent="0.2">
      <c r="A16" s="16" t="s">
        <v>8</v>
      </c>
      <c r="B16" s="17"/>
      <c r="C16" s="17"/>
      <c r="D16" s="18"/>
      <c r="E16" s="19"/>
      <c r="F16" s="18"/>
      <c r="G16" s="20"/>
      <c r="H16" s="21" t="s">
        <v>56</v>
      </c>
      <c r="I16" s="21"/>
      <c r="J16" s="21"/>
      <c r="K16" s="21"/>
      <c r="L16" s="22"/>
    </row>
    <row r="17" spans="1:12" ht="15" x14ac:dyDescent="0.2">
      <c r="A17" s="16" t="s">
        <v>9</v>
      </c>
      <c r="B17" s="17"/>
      <c r="C17" s="17"/>
      <c r="D17" s="23"/>
      <c r="E17" s="19"/>
      <c r="F17" s="18"/>
      <c r="G17" s="24" t="s">
        <v>53</v>
      </c>
      <c r="H17" s="21" t="s">
        <v>10</v>
      </c>
      <c r="I17" s="21"/>
      <c r="J17" s="21"/>
      <c r="K17" s="21"/>
      <c r="L17" s="25"/>
    </row>
    <row r="18" spans="1:12" ht="15" x14ac:dyDescent="0.2">
      <c r="A18" s="16" t="s">
        <v>11</v>
      </c>
      <c r="B18" s="17"/>
      <c r="C18" s="17"/>
      <c r="D18" s="23"/>
      <c r="E18" s="19"/>
      <c r="F18" s="18"/>
      <c r="G18" s="24" t="s">
        <v>54</v>
      </c>
      <c r="H18" s="26" t="s">
        <v>12</v>
      </c>
      <c r="I18" s="21"/>
      <c r="J18" s="21"/>
      <c r="K18" s="21"/>
      <c r="L18" s="25"/>
    </row>
    <row r="19" spans="1:12" ht="15" x14ac:dyDescent="0.2">
      <c r="A19" s="27" t="s">
        <v>13</v>
      </c>
      <c r="B19" s="28"/>
      <c r="C19" s="28"/>
      <c r="D19" s="29"/>
      <c r="E19" s="29"/>
      <c r="F19" s="29"/>
      <c r="G19" s="30" t="s">
        <v>55</v>
      </c>
      <c r="H19" s="31" t="s">
        <v>14</v>
      </c>
      <c r="I19" s="19"/>
      <c r="J19" s="32"/>
      <c r="K19" s="72">
        <v>12.5</v>
      </c>
      <c r="L19" s="33" t="s">
        <v>114</v>
      </c>
    </row>
    <row r="20" spans="1:12" ht="7.5" customHeight="1" x14ac:dyDescent="0.2">
      <c r="A20" s="35"/>
      <c r="B20" s="34"/>
      <c r="C20" s="34"/>
      <c r="D20" s="35"/>
      <c r="E20" s="35"/>
      <c r="F20" s="35"/>
      <c r="G20" s="35"/>
      <c r="H20" s="35"/>
      <c r="I20" s="35"/>
      <c r="J20" s="36"/>
      <c r="K20" s="35"/>
      <c r="L20" s="35"/>
    </row>
    <row r="21" spans="1:12" s="37" customFormat="1" ht="21" customHeight="1" x14ac:dyDescent="0.2">
      <c r="A21" s="113" t="s">
        <v>15</v>
      </c>
      <c r="B21" s="114" t="s">
        <v>16</v>
      </c>
      <c r="C21" s="114" t="s">
        <v>17</v>
      </c>
      <c r="D21" s="114" t="s">
        <v>18</v>
      </c>
      <c r="E21" s="114" t="s">
        <v>19</v>
      </c>
      <c r="F21" s="114" t="s">
        <v>20</v>
      </c>
      <c r="G21" s="114" t="s">
        <v>21</v>
      </c>
      <c r="H21" s="114" t="s">
        <v>22</v>
      </c>
      <c r="I21" s="114" t="s">
        <v>23</v>
      </c>
      <c r="J21" s="111" t="s">
        <v>24</v>
      </c>
      <c r="K21" s="116" t="s">
        <v>25</v>
      </c>
      <c r="L21" s="118" t="s">
        <v>26</v>
      </c>
    </row>
    <row r="22" spans="1:12" s="37" customFormat="1" ht="9.75" customHeight="1" x14ac:dyDescent="0.2">
      <c r="A22" s="109"/>
      <c r="B22" s="115"/>
      <c r="C22" s="115"/>
      <c r="D22" s="115"/>
      <c r="E22" s="115"/>
      <c r="F22" s="115"/>
      <c r="G22" s="115"/>
      <c r="H22" s="115"/>
      <c r="I22" s="115"/>
      <c r="J22" s="112"/>
      <c r="K22" s="117"/>
      <c r="L22" s="119"/>
    </row>
    <row r="23" spans="1:12" s="43" customFormat="1" ht="17.25" customHeight="1" x14ac:dyDescent="0.2">
      <c r="A23" s="38">
        <v>1</v>
      </c>
      <c r="B23" s="40">
        <v>17</v>
      </c>
      <c r="C23" s="40">
        <v>10092631243</v>
      </c>
      <c r="D23" s="39" t="s">
        <v>71</v>
      </c>
      <c r="E23" s="90">
        <v>39139</v>
      </c>
      <c r="F23" s="40" t="s">
        <v>30</v>
      </c>
      <c r="G23" s="40" t="s">
        <v>29</v>
      </c>
      <c r="H23" s="41">
        <v>2.5196759259259256E-2</v>
      </c>
      <c r="I23" s="81"/>
      <c r="J23" s="42">
        <f t="shared" ref="J23:J24" si="0">IFERROR($K$19*3600/(HOUR(H23)*3600+MINUTE(H23)*60+SECOND(H23)),"")</f>
        <v>20.670647680293982</v>
      </c>
      <c r="K23" s="40"/>
      <c r="L23" s="82"/>
    </row>
    <row r="24" spans="1:12" s="43" customFormat="1" ht="17.25" customHeight="1" x14ac:dyDescent="0.2">
      <c r="A24" s="38">
        <v>2</v>
      </c>
      <c r="B24" s="40">
        <v>11</v>
      </c>
      <c r="C24" s="40">
        <v>10119244508</v>
      </c>
      <c r="D24" s="39" t="s">
        <v>72</v>
      </c>
      <c r="E24" s="90">
        <v>39109</v>
      </c>
      <c r="F24" s="40" t="s">
        <v>28</v>
      </c>
      <c r="G24" s="40" t="s">
        <v>29</v>
      </c>
      <c r="H24" s="41">
        <v>2.5416666666666667E-2</v>
      </c>
      <c r="I24" s="44">
        <f t="shared" ref="I24" si="1">H24-$H$23</f>
        <v>2.1990740740741171E-4</v>
      </c>
      <c r="J24" s="42">
        <f t="shared" si="0"/>
        <v>20.491803278688526</v>
      </c>
      <c r="K24" s="40"/>
      <c r="L24" s="82"/>
    </row>
    <row r="25" spans="1:12" s="43" customFormat="1" ht="17.25" customHeight="1" x14ac:dyDescent="0.2">
      <c r="A25" s="38">
        <v>3</v>
      </c>
      <c r="B25" s="40">
        <v>9</v>
      </c>
      <c r="C25" s="40">
        <v>10105978140</v>
      </c>
      <c r="D25" s="39" t="s">
        <v>73</v>
      </c>
      <c r="E25" s="90">
        <v>39352</v>
      </c>
      <c r="F25" s="40" t="s">
        <v>28</v>
      </c>
      <c r="G25" s="40" t="s">
        <v>74</v>
      </c>
      <c r="H25" s="41">
        <v>2.5497685185185189E-2</v>
      </c>
      <c r="I25" s="44">
        <f t="shared" ref="I25:I59" si="2">H25-$H$23</f>
        <v>3.0092592592593365E-4</v>
      </c>
      <c r="J25" s="42">
        <f t="shared" ref="J25:J59" si="3">IFERROR($K$19*3600/(HOUR(H25)*3600+MINUTE(H25)*60+SECOND(H25)),"")</f>
        <v>20.426690876078077</v>
      </c>
      <c r="K25" s="40"/>
      <c r="L25" s="82"/>
    </row>
    <row r="26" spans="1:12" s="43" customFormat="1" ht="17.25" customHeight="1" x14ac:dyDescent="0.2">
      <c r="A26" s="85">
        <v>4</v>
      </c>
      <c r="B26" s="86">
        <v>1</v>
      </c>
      <c r="C26" s="86">
        <v>10120341113</v>
      </c>
      <c r="D26" s="87" t="s">
        <v>75</v>
      </c>
      <c r="E26" s="91">
        <v>39176</v>
      </c>
      <c r="F26" s="86" t="s">
        <v>27</v>
      </c>
      <c r="G26" s="86" t="s">
        <v>76</v>
      </c>
      <c r="H26" s="88">
        <v>2.56712962962963E-2</v>
      </c>
      <c r="I26" s="44">
        <f t="shared" si="2"/>
        <v>4.7453703703704414E-4</v>
      </c>
      <c r="J26" s="42">
        <f t="shared" si="3"/>
        <v>20.288548241659154</v>
      </c>
      <c r="K26" s="86"/>
      <c r="L26" s="89"/>
    </row>
    <row r="27" spans="1:12" s="43" customFormat="1" ht="17.25" customHeight="1" x14ac:dyDescent="0.2">
      <c r="A27" s="85">
        <v>5</v>
      </c>
      <c r="B27" s="86">
        <v>2</v>
      </c>
      <c r="C27" s="86">
        <v>10115310550</v>
      </c>
      <c r="D27" s="87" t="s">
        <v>77</v>
      </c>
      <c r="E27" s="91">
        <v>39190</v>
      </c>
      <c r="F27" s="86" t="s">
        <v>28</v>
      </c>
      <c r="G27" s="86" t="s">
        <v>29</v>
      </c>
      <c r="H27" s="88">
        <v>2.5868055555555557E-2</v>
      </c>
      <c r="I27" s="44">
        <f t="shared" si="2"/>
        <v>6.7129629629630178E-4</v>
      </c>
      <c r="J27" s="42">
        <f t="shared" si="3"/>
        <v>20.134228187919462</v>
      </c>
      <c r="K27" s="86"/>
      <c r="L27" s="89"/>
    </row>
    <row r="28" spans="1:12" s="43" customFormat="1" ht="17.25" customHeight="1" x14ac:dyDescent="0.2">
      <c r="A28" s="85">
        <v>6</v>
      </c>
      <c r="B28" s="86">
        <v>32</v>
      </c>
      <c r="C28" s="86">
        <v>10105936007</v>
      </c>
      <c r="D28" s="87" t="s">
        <v>78</v>
      </c>
      <c r="E28" s="91">
        <v>39195</v>
      </c>
      <c r="F28" s="86" t="s">
        <v>27</v>
      </c>
      <c r="G28" s="86" t="s">
        <v>64</v>
      </c>
      <c r="H28" s="88">
        <v>2.6006944444444447E-2</v>
      </c>
      <c r="I28" s="44">
        <f t="shared" si="2"/>
        <v>8.1018518518519156E-4</v>
      </c>
      <c r="J28" s="42">
        <f t="shared" si="3"/>
        <v>20.026702269692922</v>
      </c>
      <c r="K28" s="86"/>
      <c r="L28" s="89"/>
    </row>
    <row r="29" spans="1:12" s="43" customFormat="1" ht="17.25" customHeight="1" x14ac:dyDescent="0.2">
      <c r="A29" s="85">
        <v>7</v>
      </c>
      <c r="B29" s="86">
        <v>12</v>
      </c>
      <c r="C29" s="86">
        <v>10121889574</v>
      </c>
      <c r="D29" s="87" t="s">
        <v>79</v>
      </c>
      <c r="E29" s="91">
        <v>39695</v>
      </c>
      <c r="F29" s="86" t="s">
        <v>28</v>
      </c>
      <c r="G29" s="86" t="s">
        <v>62</v>
      </c>
      <c r="H29" s="88">
        <v>2.6458333333333334E-2</v>
      </c>
      <c r="I29" s="44">
        <f t="shared" si="2"/>
        <v>1.2615740740740782E-3</v>
      </c>
      <c r="J29" s="42">
        <f t="shared" si="3"/>
        <v>19.685039370078741</v>
      </c>
      <c r="K29" s="86"/>
      <c r="L29" s="89"/>
    </row>
    <row r="30" spans="1:12" s="43" customFormat="1" ht="17.25" customHeight="1" x14ac:dyDescent="0.2">
      <c r="A30" s="85">
        <v>8</v>
      </c>
      <c r="B30" s="86">
        <v>7</v>
      </c>
      <c r="C30" s="86">
        <v>10102330738</v>
      </c>
      <c r="D30" s="87" t="s">
        <v>80</v>
      </c>
      <c r="E30" s="91">
        <v>39265</v>
      </c>
      <c r="F30" s="86" t="s">
        <v>27</v>
      </c>
      <c r="G30" s="86" t="s">
        <v>57</v>
      </c>
      <c r="H30" s="88">
        <v>2.6469907407407411E-2</v>
      </c>
      <c r="I30" s="44">
        <f t="shared" si="2"/>
        <v>1.2731481481481552E-3</v>
      </c>
      <c r="J30" s="42">
        <f t="shared" si="3"/>
        <v>19.676432006996066</v>
      </c>
      <c r="K30" s="86"/>
      <c r="L30" s="89"/>
    </row>
    <row r="31" spans="1:12" s="43" customFormat="1" ht="17.25" customHeight="1" x14ac:dyDescent="0.2">
      <c r="A31" s="85">
        <v>9</v>
      </c>
      <c r="B31" s="86">
        <v>13</v>
      </c>
      <c r="C31" s="86">
        <v>10119124872</v>
      </c>
      <c r="D31" s="87" t="s">
        <v>81</v>
      </c>
      <c r="E31" s="91">
        <v>39778</v>
      </c>
      <c r="F31" s="86" t="s">
        <v>28</v>
      </c>
      <c r="G31" s="86" t="s">
        <v>62</v>
      </c>
      <c r="H31" s="88">
        <v>2.6631944444444444E-2</v>
      </c>
      <c r="I31" s="44">
        <f t="shared" si="2"/>
        <v>1.4351851851851886E-3</v>
      </c>
      <c r="J31" s="42">
        <f t="shared" si="3"/>
        <v>19.556714471968711</v>
      </c>
      <c r="K31" s="86"/>
      <c r="L31" s="89"/>
    </row>
    <row r="32" spans="1:12" s="43" customFormat="1" ht="17.25" customHeight="1" x14ac:dyDescent="0.2">
      <c r="A32" s="85">
        <v>10</v>
      </c>
      <c r="B32" s="86">
        <v>3</v>
      </c>
      <c r="C32" s="86">
        <v>10119189944</v>
      </c>
      <c r="D32" s="87" t="s">
        <v>82</v>
      </c>
      <c r="E32" s="91">
        <v>39193</v>
      </c>
      <c r="F32" s="86" t="s">
        <v>27</v>
      </c>
      <c r="G32" s="86" t="s">
        <v>29</v>
      </c>
      <c r="H32" s="88">
        <v>2.6631944444444444E-2</v>
      </c>
      <c r="I32" s="44">
        <f t="shared" si="2"/>
        <v>1.4351851851851886E-3</v>
      </c>
      <c r="J32" s="42">
        <f t="shared" si="3"/>
        <v>19.556714471968711</v>
      </c>
      <c r="K32" s="86"/>
      <c r="L32" s="89"/>
    </row>
    <row r="33" spans="1:12" s="43" customFormat="1" ht="17.25" customHeight="1" x14ac:dyDescent="0.2">
      <c r="A33" s="85">
        <v>11</v>
      </c>
      <c r="B33" s="86">
        <v>30</v>
      </c>
      <c r="C33" s="86">
        <v>10036059732</v>
      </c>
      <c r="D33" s="87" t="s">
        <v>83</v>
      </c>
      <c r="E33" s="91">
        <v>39181</v>
      </c>
      <c r="F33" s="86" t="s">
        <v>27</v>
      </c>
      <c r="G33" s="86" t="s">
        <v>64</v>
      </c>
      <c r="H33" s="88">
        <v>2.6863425925925926E-2</v>
      </c>
      <c r="I33" s="44">
        <f t="shared" si="2"/>
        <v>1.6666666666666705E-3</v>
      </c>
      <c r="J33" s="42">
        <f t="shared" si="3"/>
        <v>19.388194743644981</v>
      </c>
      <c r="K33" s="86"/>
      <c r="L33" s="89"/>
    </row>
    <row r="34" spans="1:12" s="43" customFormat="1" ht="17.25" customHeight="1" x14ac:dyDescent="0.2">
      <c r="A34" s="85">
        <v>12</v>
      </c>
      <c r="B34" s="86">
        <v>14</v>
      </c>
      <c r="C34" s="86">
        <v>10121890483</v>
      </c>
      <c r="D34" s="87" t="s">
        <v>84</v>
      </c>
      <c r="E34" s="91">
        <v>39782</v>
      </c>
      <c r="F34" s="86" t="s">
        <v>28</v>
      </c>
      <c r="G34" s="86" t="s">
        <v>62</v>
      </c>
      <c r="H34" s="88">
        <v>2.6886574074074077E-2</v>
      </c>
      <c r="I34" s="44">
        <f t="shared" si="2"/>
        <v>1.6898148148148211E-3</v>
      </c>
      <c r="J34" s="42">
        <f t="shared" si="3"/>
        <v>19.371502367628068</v>
      </c>
      <c r="K34" s="86"/>
      <c r="L34" s="89"/>
    </row>
    <row r="35" spans="1:12" s="43" customFormat="1" ht="17.25" customHeight="1" x14ac:dyDescent="0.2">
      <c r="A35" s="85">
        <v>13</v>
      </c>
      <c r="B35" s="86">
        <v>8</v>
      </c>
      <c r="C35" s="86">
        <v>10119276436</v>
      </c>
      <c r="D35" s="87" t="s">
        <v>85</v>
      </c>
      <c r="E35" s="91">
        <v>39698</v>
      </c>
      <c r="F35" s="86" t="s">
        <v>28</v>
      </c>
      <c r="G35" s="86" t="s">
        <v>74</v>
      </c>
      <c r="H35" s="88">
        <v>2.7002314814814812E-2</v>
      </c>
      <c r="I35" s="44">
        <f t="shared" si="2"/>
        <v>1.8055555555555568E-3</v>
      </c>
      <c r="J35" s="42">
        <f t="shared" si="3"/>
        <v>19.288469781397342</v>
      </c>
      <c r="K35" s="86"/>
      <c r="L35" s="89"/>
    </row>
    <row r="36" spans="1:12" s="43" customFormat="1" ht="17.25" customHeight="1" x14ac:dyDescent="0.2">
      <c r="A36" s="85">
        <v>14</v>
      </c>
      <c r="B36" s="86">
        <v>33</v>
      </c>
      <c r="C36" s="86">
        <v>10131599779</v>
      </c>
      <c r="D36" s="87" t="s">
        <v>86</v>
      </c>
      <c r="E36" s="91">
        <v>39479</v>
      </c>
      <c r="F36" s="86" t="s">
        <v>28</v>
      </c>
      <c r="G36" s="86" t="s">
        <v>74</v>
      </c>
      <c r="H36" s="88">
        <v>2.704861111111111E-2</v>
      </c>
      <c r="I36" s="44">
        <f t="shared" si="2"/>
        <v>1.8518518518518545E-3</v>
      </c>
      <c r="J36" s="42">
        <f t="shared" si="3"/>
        <v>19.255455712451862</v>
      </c>
      <c r="K36" s="86"/>
      <c r="L36" s="89"/>
    </row>
    <row r="37" spans="1:12" s="43" customFormat="1" ht="17.25" customHeight="1" x14ac:dyDescent="0.2">
      <c r="A37" s="85">
        <v>15</v>
      </c>
      <c r="B37" s="86">
        <v>23</v>
      </c>
      <c r="C37" s="86">
        <v>10115495456</v>
      </c>
      <c r="D37" s="87" t="s">
        <v>87</v>
      </c>
      <c r="E37" s="91">
        <v>39555</v>
      </c>
      <c r="F37" s="86" t="s">
        <v>28</v>
      </c>
      <c r="G37" s="86" t="s">
        <v>29</v>
      </c>
      <c r="H37" s="88">
        <v>2.7083333333333334E-2</v>
      </c>
      <c r="I37" s="44">
        <f t="shared" si="2"/>
        <v>1.8865740740740787E-3</v>
      </c>
      <c r="J37" s="42">
        <f t="shared" si="3"/>
        <v>19.23076923076923</v>
      </c>
      <c r="K37" s="86"/>
      <c r="L37" s="89"/>
    </row>
    <row r="38" spans="1:12" s="43" customFormat="1" ht="17.25" customHeight="1" x14ac:dyDescent="0.2">
      <c r="A38" s="85">
        <v>16</v>
      </c>
      <c r="B38" s="86">
        <v>15</v>
      </c>
      <c r="C38" s="86">
        <v>10104581037</v>
      </c>
      <c r="D38" s="87" t="s">
        <v>88</v>
      </c>
      <c r="E38" s="91">
        <v>39166</v>
      </c>
      <c r="F38" s="86" t="s">
        <v>27</v>
      </c>
      <c r="G38" s="86" t="s">
        <v>57</v>
      </c>
      <c r="H38" s="88">
        <v>2.7094907407407404E-2</v>
      </c>
      <c r="I38" s="44">
        <f t="shared" si="2"/>
        <v>1.8981481481481488E-3</v>
      </c>
      <c r="J38" s="42">
        <f t="shared" si="3"/>
        <v>19.222554463904313</v>
      </c>
      <c r="K38" s="86"/>
      <c r="L38" s="89"/>
    </row>
    <row r="39" spans="1:12" s="43" customFormat="1" ht="17.25" customHeight="1" x14ac:dyDescent="0.2">
      <c r="A39" s="85">
        <v>17</v>
      </c>
      <c r="B39" s="86">
        <v>6</v>
      </c>
      <c r="C39" s="86">
        <v>10131638680</v>
      </c>
      <c r="D39" s="87" t="s">
        <v>89</v>
      </c>
      <c r="E39" s="91">
        <v>39755</v>
      </c>
      <c r="F39" s="86" t="s">
        <v>28</v>
      </c>
      <c r="G39" s="86" t="s">
        <v>76</v>
      </c>
      <c r="H39" s="88">
        <v>2.7372685185185184E-2</v>
      </c>
      <c r="I39" s="44">
        <f t="shared" si="2"/>
        <v>2.1759259259259284E-3</v>
      </c>
      <c r="J39" s="42">
        <f t="shared" si="3"/>
        <v>19.027484143763214</v>
      </c>
      <c r="K39" s="86"/>
      <c r="L39" s="89"/>
    </row>
    <row r="40" spans="1:12" s="43" customFormat="1" ht="17.25" customHeight="1" x14ac:dyDescent="0.2">
      <c r="A40" s="85">
        <v>18</v>
      </c>
      <c r="B40" s="86">
        <v>10</v>
      </c>
      <c r="C40" s="86">
        <v>10125967012</v>
      </c>
      <c r="D40" s="87" t="s">
        <v>90</v>
      </c>
      <c r="E40" s="91">
        <v>39250</v>
      </c>
      <c r="F40" s="86" t="s">
        <v>27</v>
      </c>
      <c r="G40" s="86" t="s">
        <v>91</v>
      </c>
      <c r="H40" s="88">
        <v>2.7534722222222221E-2</v>
      </c>
      <c r="I40" s="44">
        <f t="shared" si="2"/>
        <v>2.3379629629629653E-3</v>
      </c>
      <c r="J40" s="42">
        <f t="shared" si="3"/>
        <v>18.915510718789406</v>
      </c>
      <c r="K40" s="86"/>
      <c r="L40" s="89"/>
    </row>
    <row r="41" spans="1:12" s="43" customFormat="1" ht="17.25" customHeight="1" x14ac:dyDescent="0.2">
      <c r="A41" s="85">
        <v>19</v>
      </c>
      <c r="B41" s="86">
        <v>35</v>
      </c>
      <c r="C41" s="86">
        <v>10119354339</v>
      </c>
      <c r="D41" s="87" t="s">
        <v>92</v>
      </c>
      <c r="E41" s="91">
        <v>39195</v>
      </c>
      <c r="F41" s="86" t="s">
        <v>27</v>
      </c>
      <c r="G41" s="86" t="s">
        <v>57</v>
      </c>
      <c r="H41" s="88">
        <v>2.7569444444444448E-2</v>
      </c>
      <c r="I41" s="44">
        <f t="shared" si="2"/>
        <v>2.3726851851851929E-3</v>
      </c>
      <c r="J41" s="42">
        <f t="shared" si="3"/>
        <v>18.89168765743073</v>
      </c>
      <c r="K41" s="86"/>
      <c r="L41" s="89"/>
    </row>
    <row r="42" spans="1:12" s="43" customFormat="1" ht="17.25" customHeight="1" x14ac:dyDescent="0.2">
      <c r="A42" s="85">
        <v>20</v>
      </c>
      <c r="B42" s="86">
        <v>16</v>
      </c>
      <c r="C42" s="86">
        <v>10125505048</v>
      </c>
      <c r="D42" s="87" t="s">
        <v>93</v>
      </c>
      <c r="E42" s="91">
        <v>39135</v>
      </c>
      <c r="F42" s="86" t="s">
        <v>27</v>
      </c>
      <c r="G42" s="86" t="s">
        <v>91</v>
      </c>
      <c r="H42" s="88">
        <v>2.7627314814814813E-2</v>
      </c>
      <c r="I42" s="44">
        <f t="shared" si="2"/>
        <v>2.4305555555555573E-3</v>
      </c>
      <c r="J42" s="42">
        <f t="shared" si="3"/>
        <v>18.852115626309175</v>
      </c>
      <c r="K42" s="86"/>
      <c r="L42" s="89"/>
    </row>
    <row r="43" spans="1:12" s="43" customFormat="1" ht="17.25" customHeight="1" x14ac:dyDescent="0.2">
      <c r="A43" s="85">
        <v>21</v>
      </c>
      <c r="B43" s="86">
        <v>20</v>
      </c>
      <c r="C43" s="86">
        <v>10114524749</v>
      </c>
      <c r="D43" s="87" t="s">
        <v>94</v>
      </c>
      <c r="E43" s="91">
        <v>39749</v>
      </c>
      <c r="F43" s="86" t="s">
        <v>30</v>
      </c>
      <c r="G43" s="86" t="s">
        <v>63</v>
      </c>
      <c r="H43" s="88">
        <v>2.7766203703703706E-2</v>
      </c>
      <c r="I43" s="44">
        <f t="shared" si="2"/>
        <v>2.5694444444444506E-3</v>
      </c>
      <c r="J43" s="42">
        <f t="shared" si="3"/>
        <v>18.757815756565236</v>
      </c>
      <c r="K43" s="86"/>
      <c r="L43" s="89"/>
    </row>
    <row r="44" spans="1:12" s="43" customFormat="1" ht="17.25" customHeight="1" x14ac:dyDescent="0.2">
      <c r="A44" s="85">
        <v>22</v>
      </c>
      <c r="B44" s="86">
        <v>5</v>
      </c>
      <c r="C44" s="86">
        <v>10106605307</v>
      </c>
      <c r="D44" s="87" t="s">
        <v>95</v>
      </c>
      <c r="E44" s="91">
        <v>39241</v>
      </c>
      <c r="F44" s="86" t="s">
        <v>27</v>
      </c>
      <c r="G44" s="86" t="s">
        <v>76</v>
      </c>
      <c r="H44" s="88">
        <v>2.7905092592592592E-2</v>
      </c>
      <c r="I44" s="44">
        <f t="shared" si="2"/>
        <v>2.7083333333333369E-3</v>
      </c>
      <c r="J44" s="42">
        <f t="shared" si="3"/>
        <v>18.664454583160513</v>
      </c>
      <c r="K44" s="86"/>
      <c r="L44" s="89"/>
    </row>
    <row r="45" spans="1:12" s="43" customFormat="1" ht="17.25" customHeight="1" x14ac:dyDescent="0.2">
      <c r="A45" s="85">
        <v>23</v>
      </c>
      <c r="B45" s="86">
        <v>22</v>
      </c>
      <c r="C45" s="86">
        <v>10119381520</v>
      </c>
      <c r="D45" s="87" t="s">
        <v>96</v>
      </c>
      <c r="E45" s="91">
        <v>39799</v>
      </c>
      <c r="F45" s="86" t="s">
        <v>30</v>
      </c>
      <c r="G45" s="86" t="s">
        <v>29</v>
      </c>
      <c r="H45" s="88">
        <v>2.8113425925925927E-2</v>
      </c>
      <c r="I45" s="44">
        <f t="shared" si="2"/>
        <v>2.9166666666666716E-3</v>
      </c>
      <c r="J45" s="42">
        <f t="shared" si="3"/>
        <v>18.526142445450802</v>
      </c>
      <c r="K45" s="86"/>
      <c r="L45" s="89"/>
    </row>
    <row r="46" spans="1:12" s="43" customFormat="1" ht="17.25" customHeight="1" x14ac:dyDescent="0.2">
      <c r="A46" s="85">
        <v>24</v>
      </c>
      <c r="B46" s="86">
        <v>38</v>
      </c>
      <c r="C46" s="86">
        <v>10117847405</v>
      </c>
      <c r="D46" s="87" t="s">
        <v>97</v>
      </c>
      <c r="E46" s="91">
        <v>39500</v>
      </c>
      <c r="F46" s="86" t="s">
        <v>28</v>
      </c>
      <c r="G46" s="86" t="s">
        <v>57</v>
      </c>
      <c r="H46" s="88">
        <v>2.854166666666667E-2</v>
      </c>
      <c r="I46" s="44">
        <f t="shared" ref="I46:I50" si="4">H46-$H$23</f>
        <v>3.3449074074074145E-3</v>
      </c>
      <c r="J46" s="42">
        <f t="shared" ref="J46:J50" si="5">IFERROR($K$19*3600/(HOUR(H46)*3600+MINUTE(H46)*60+SECOND(H46)),"")</f>
        <v>18.248175182481752</v>
      </c>
      <c r="K46" s="86"/>
      <c r="L46" s="89"/>
    </row>
    <row r="47" spans="1:12" s="43" customFormat="1" ht="17.25" customHeight="1" x14ac:dyDescent="0.2">
      <c r="A47" s="85">
        <v>25</v>
      </c>
      <c r="B47" s="86">
        <v>21</v>
      </c>
      <c r="C47" s="86">
        <v>10121891392</v>
      </c>
      <c r="D47" s="87" t="s">
        <v>98</v>
      </c>
      <c r="E47" s="91">
        <v>39553</v>
      </c>
      <c r="F47" s="86" t="s">
        <v>28</v>
      </c>
      <c r="G47" s="86" t="s">
        <v>62</v>
      </c>
      <c r="H47" s="88">
        <v>2.8703703703703703E-2</v>
      </c>
      <c r="I47" s="44">
        <f t="shared" si="4"/>
        <v>3.5069444444444479E-3</v>
      </c>
      <c r="J47" s="42">
        <f t="shared" si="5"/>
        <v>18.14516129032258</v>
      </c>
      <c r="K47" s="86"/>
      <c r="L47" s="89"/>
    </row>
    <row r="48" spans="1:12" s="43" customFormat="1" ht="17.25" customHeight="1" x14ac:dyDescent="0.2">
      <c r="A48" s="85">
        <v>26</v>
      </c>
      <c r="B48" s="86">
        <v>25</v>
      </c>
      <c r="C48" s="86">
        <v>10112203722</v>
      </c>
      <c r="D48" s="87" t="s">
        <v>99</v>
      </c>
      <c r="E48" s="91">
        <v>39471</v>
      </c>
      <c r="F48" s="86" t="s">
        <v>28</v>
      </c>
      <c r="G48" s="86" t="s">
        <v>57</v>
      </c>
      <c r="H48" s="88">
        <v>2.9143518518518517E-2</v>
      </c>
      <c r="I48" s="44">
        <f t="shared" si="4"/>
        <v>3.946759259259261E-3</v>
      </c>
      <c r="J48" s="42">
        <f t="shared" si="5"/>
        <v>17.871326449563146</v>
      </c>
      <c r="K48" s="86"/>
      <c r="L48" s="89"/>
    </row>
    <row r="49" spans="1:12" s="43" customFormat="1" ht="17.25" customHeight="1" x14ac:dyDescent="0.2">
      <c r="A49" s="85">
        <v>27</v>
      </c>
      <c r="B49" s="86">
        <v>36</v>
      </c>
      <c r="C49" s="86">
        <v>10131028590</v>
      </c>
      <c r="D49" s="87" t="s">
        <v>100</v>
      </c>
      <c r="E49" s="91">
        <v>39258</v>
      </c>
      <c r="F49" s="86" t="s">
        <v>30</v>
      </c>
      <c r="G49" s="86" t="s">
        <v>29</v>
      </c>
      <c r="H49" s="88">
        <v>2.9502314814814815E-2</v>
      </c>
      <c r="I49" s="44">
        <f t="shared" si="4"/>
        <v>4.305555555555559E-3</v>
      </c>
      <c r="J49" s="42">
        <f t="shared" si="5"/>
        <v>17.653981953707337</v>
      </c>
      <c r="K49" s="86"/>
      <c r="L49" s="89"/>
    </row>
    <row r="50" spans="1:12" s="43" customFormat="1" ht="17.25" customHeight="1" x14ac:dyDescent="0.2">
      <c r="A50" s="85">
        <v>28</v>
      </c>
      <c r="B50" s="86">
        <v>4</v>
      </c>
      <c r="C50" s="86">
        <v>10131111446</v>
      </c>
      <c r="D50" s="87" t="s">
        <v>101</v>
      </c>
      <c r="E50" s="91">
        <v>39674</v>
      </c>
      <c r="F50" s="86" t="s">
        <v>28</v>
      </c>
      <c r="G50" s="86" t="s">
        <v>76</v>
      </c>
      <c r="H50" s="88">
        <v>2.9837962962962965E-2</v>
      </c>
      <c r="I50" s="44">
        <f t="shared" si="4"/>
        <v>4.6412037037037099E-3</v>
      </c>
      <c r="J50" s="42">
        <f t="shared" si="5"/>
        <v>17.455391776570984</v>
      </c>
      <c r="K50" s="86"/>
      <c r="L50" s="89"/>
    </row>
    <row r="51" spans="1:12" s="43" customFormat="1" ht="17.25" customHeight="1" x14ac:dyDescent="0.2">
      <c r="A51" s="85">
        <v>29</v>
      </c>
      <c r="B51" s="86">
        <v>27</v>
      </c>
      <c r="C51" s="86">
        <v>10117698063</v>
      </c>
      <c r="D51" s="87" t="s">
        <v>102</v>
      </c>
      <c r="E51" s="91">
        <v>39765</v>
      </c>
      <c r="F51" s="86" t="s">
        <v>28</v>
      </c>
      <c r="G51" s="86" t="s">
        <v>63</v>
      </c>
      <c r="H51" s="88"/>
      <c r="I51" s="44"/>
      <c r="J51" s="42"/>
      <c r="K51" s="86"/>
      <c r="L51" s="89" t="s">
        <v>65</v>
      </c>
    </row>
    <row r="52" spans="1:12" s="43" customFormat="1" ht="17.25" customHeight="1" x14ac:dyDescent="0.2">
      <c r="A52" s="85">
        <v>30</v>
      </c>
      <c r="B52" s="86">
        <v>31</v>
      </c>
      <c r="C52" s="86">
        <v>10119276335</v>
      </c>
      <c r="D52" s="87" t="s">
        <v>103</v>
      </c>
      <c r="E52" s="91">
        <v>39238</v>
      </c>
      <c r="F52" s="86" t="s">
        <v>30</v>
      </c>
      <c r="G52" s="86" t="s">
        <v>74</v>
      </c>
      <c r="H52" s="88"/>
      <c r="I52" s="44"/>
      <c r="J52" s="42"/>
      <c r="K52" s="86"/>
      <c r="L52" s="89" t="s">
        <v>65</v>
      </c>
    </row>
    <row r="53" spans="1:12" s="43" customFormat="1" ht="17.25" customHeight="1" x14ac:dyDescent="0.2">
      <c r="A53" s="85">
        <v>31</v>
      </c>
      <c r="B53" s="86">
        <v>34</v>
      </c>
      <c r="C53" s="86">
        <v>10113102384</v>
      </c>
      <c r="D53" s="87" t="s">
        <v>104</v>
      </c>
      <c r="E53" s="91">
        <v>39201</v>
      </c>
      <c r="F53" s="86" t="s">
        <v>28</v>
      </c>
      <c r="G53" s="86" t="s">
        <v>61</v>
      </c>
      <c r="H53" s="88"/>
      <c r="I53" s="44"/>
      <c r="J53" s="42" t="str">
        <f t="shared" si="3"/>
        <v/>
      </c>
      <c r="K53" s="86"/>
      <c r="L53" s="89" t="s">
        <v>65</v>
      </c>
    </row>
    <row r="54" spans="1:12" s="43" customFormat="1" ht="17.25" customHeight="1" x14ac:dyDescent="0.2">
      <c r="A54" s="85">
        <v>32</v>
      </c>
      <c r="B54" s="86">
        <v>29</v>
      </c>
      <c r="C54" s="86">
        <v>10117594494</v>
      </c>
      <c r="D54" s="87" t="s">
        <v>105</v>
      </c>
      <c r="E54" s="91">
        <v>39532</v>
      </c>
      <c r="F54" s="86" t="s">
        <v>30</v>
      </c>
      <c r="G54" s="86" t="s">
        <v>29</v>
      </c>
      <c r="H54" s="88"/>
      <c r="I54" s="44"/>
      <c r="J54" s="42" t="str">
        <f t="shared" si="3"/>
        <v/>
      </c>
      <c r="K54" s="86"/>
      <c r="L54" s="89" t="s">
        <v>65</v>
      </c>
    </row>
    <row r="55" spans="1:12" s="43" customFormat="1" ht="17.25" customHeight="1" x14ac:dyDescent="0.2">
      <c r="A55" s="85">
        <v>33</v>
      </c>
      <c r="B55" s="86">
        <v>37</v>
      </c>
      <c r="C55" s="86">
        <v>10130950990</v>
      </c>
      <c r="D55" s="87" t="s">
        <v>106</v>
      </c>
      <c r="E55" s="91">
        <v>39755</v>
      </c>
      <c r="F55" s="86" t="s">
        <v>30</v>
      </c>
      <c r="G55" s="86" t="s">
        <v>64</v>
      </c>
      <c r="H55" s="88"/>
      <c r="I55" s="44"/>
      <c r="J55" s="42" t="str">
        <f t="shared" si="3"/>
        <v/>
      </c>
      <c r="K55" s="86"/>
      <c r="L55" s="89" t="s">
        <v>65</v>
      </c>
    </row>
    <row r="56" spans="1:12" s="43" customFormat="1" ht="17.25" customHeight="1" x14ac:dyDescent="0.2">
      <c r="A56" s="85">
        <v>34</v>
      </c>
      <c r="B56" s="86">
        <v>28</v>
      </c>
      <c r="C56" s="86">
        <v>10119187318</v>
      </c>
      <c r="D56" s="87" t="s">
        <v>107</v>
      </c>
      <c r="E56" s="91">
        <v>39200</v>
      </c>
      <c r="F56" s="86" t="s">
        <v>28</v>
      </c>
      <c r="G56" s="86" t="s">
        <v>74</v>
      </c>
      <c r="H56" s="88"/>
      <c r="I56" s="44"/>
      <c r="J56" s="42" t="str">
        <f t="shared" si="3"/>
        <v/>
      </c>
      <c r="K56" s="86"/>
      <c r="L56" s="89" t="s">
        <v>66</v>
      </c>
    </row>
    <row r="57" spans="1:12" s="43" customFormat="1" ht="17.25" customHeight="1" x14ac:dyDescent="0.2">
      <c r="A57" s="85">
        <v>35</v>
      </c>
      <c r="B57" s="86">
        <v>24</v>
      </c>
      <c r="C57" s="86">
        <v>10113665792</v>
      </c>
      <c r="D57" s="87" t="s">
        <v>108</v>
      </c>
      <c r="E57" s="91">
        <v>39428</v>
      </c>
      <c r="F57" s="86" t="s">
        <v>27</v>
      </c>
      <c r="G57" s="86" t="s">
        <v>63</v>
      </c>
      <c r="H57" s="88"/>
      <c r="I57" s="44"/>
      <c r="J57" s="42" t="str">
        <f t="shared" si="3"/>
        <v/>
      </c>
      <c r="K57" s="86"/>
      <c r="L57" s="89" t="s">
        <v>66</v>
      </c>
    </row>
    <row r="58" spans="1:12" s="43" customFormat="1" ht="17.25" customHeight="1" x14ac:dyDescent="0.2">
      <c r="A58" s="85">
        <v>36</v>
      </c>
      <c r="B58" s="86">
        <v>39</v>
      </c>
      <c r="C58" s="86">
        <v>10146011151</v>
      </c>
      <c r="D58" s="87" t="s">
        <v>109</v>
      </c>
      <c r="E58" s="91">
        <v>39679</v>
      </c>
      <c r="F58" s="86" t="s">
        <v>30</v>
      </c>
      <c r="G58" s="86" t="s">
        <v>29</v>
      </c>
      <c r="H58" s="88"/>
      <c r="I58" s="44"/>
      <c r="J58" s="42" t="str">
        <f t="shared" si="3"/>
        <v/>
      </c>
      <c r="K58" s="86"/>
      <c r="L58" s="89" t="s">
        <v>66</v>
      </c>
    </row>
    <row r="59" spans="1:12" s="43" customFormat="1" ht="17.25" customHeight="1" x14ac:dyDescent="0.2">
      <c r="A59" s="85" t="s">
        <v>110</v>
      </c>
      <c r="B59" s="86">
        <v>19</v>
      </c>
      <c r="C59" s="86">
        <v>10119247134</v>
      </c>
      <c r="D59" s="87" t="s">
        <v>111</v>
      </c>
      <c r="E59" s="91">
        <v>39302</v>
      </c>
      <c r="F59" s="86" t="s">
        <v>28</v>
      </c>
      <c r="G59" s="86" t="s">
        <v>29</v>
      </c>
      <c r="H59" s="88"/>
      <c r="I59" s="44"/>
      <c r="J59" s="42" t="str">
        <f t="shared" si="3"/>
        <v/>
      </c>
      <c r="K59" s="86"/>
      <c r="L59" s="89"/>
    </row>
    <row r="60" spans="1:12" s="43" customFormat="1" ht="17.25" customHeight="1" x14ac:dyDescent="0.2">
      <c r="A60" s="85" t="s">
        <v>110</v>
      </c>
      <c r="B60" s="86">
        <v>26</v>
      </c>
      <c r="C60" s="86">
        <v>10106093227</v>
      </c>
      <c r="D60" s="87" t="s">
        <v>112</v>
      </c>
      <c r="E60" s="91">
        <v>39546</v>
      </c>
      <c r="F60" s="86" t="s">
        <v>28</v>
      </c>
      <c r="G60" s="86" t="s">
        <v>29</v>
      </c>
      <c r="H60" s="88"/>
      <c r="I60" s="44"/>
      <c r="J60" s="42"/>
      <c r="K60" s="86"/>
      <c r="L60" s="89"/>
    </row>
    <row r="61" spans="1:12" s="43" customFormat="1" ht="17.25" customHeight="1" thickBot="1" x14ac:dyDescent="0.25">
      <c r="A61" s="78" t="s">
        <v>110</v>
      </c>
      <c r="B61" s="46">
        <v>40</v>
      </c>
      <c r="C61" s="46">
        <v>10145448450</v>
      </c>
      <c r="D61" s="45" t="s">
        <v>113</v>
      </c>
      <c r="E61" s="92">
        <v>39703</v>
      </c>
      <c r="F61" s="46" t="s">
        <v>28</v>
      </c>
      <c r="G61" s="46" t="s">
        <v>29</v>
      </c>
      <c r="H61" s="83"/>
      <c r="I61" s="79"/>
      <c r="J61" s="80"/>
      <c r="K61" s="46"/>
      <c r="L61" s="84"/>
    </row>
    <row r="62" spans="1:12" s="43" customFormat="1" ht="7.5" customHeight="1" thickTop="1" thickBot="1" x14ac:dyDescent="0.25">
      <c r="A62" s="2"/>
      <c r="B62" s="2"/>
      <c r="C62" s="47"/>
      <c r="D62" s="47"/>
      <c r="E62" s="47"/>
      <c r="F62" s="2"/>
      <c r="G62" s="47"/>
      <c r="H62" s="48"/>
      <c r="I62" s="48"/>
      <c r="J62" s="49"/>
      <c r="K62" s="49"/>
      <c r="L62" s="49"/>
    </row>
    <row r="63" spans="1:12" ht="14.25" customHeight="1" x14ac:dyDescent="0.2">
      <c r="A63" s="93" t="s">
        <v>31</v>
      </c>
      <c r="B63" s="93"/>
      <c r="C63" s="93"/>
      <c r="D63" s="93"/>
      <c r="E63" s="50"/>
      <c r="F63" s="50"/>
      <c r="G63" s="94" t="s">
        <v>32</v>
      </c>
      <c r="H63" s="94"/>
      <c r="I63" s="94"/>
      <c r="J63" s="94"/>
      <c r="K63" s="94"/>
      <c r="L63" s="94"/>
    </row>
    <row r="64" spans="1:12" s="43" customFormat="1" ht="12" customHeight="1" x14ac:dyDescent="0.2">
      <c r="A64" s="51" t="s">
        <v>58</v>
      </c>
      <c r="B64" s="58"/>
      <c r="C64" s="52"/>
      <c r="D64" s="64"/>
      <c r="E64" s="53"/>
      <c r="F64" s="54"/>
      <c r="G64" s="55" t="s">
        <v>33</v>
      </c>
      <c r="H64" s="24">
        <f>SUMPRODUCT(1/COUNTIF(G23:G61,G23:G61))</f>
        <v>9.0000000000000018</v>
      </c>
      <c r="I64" s="56"/>
      <c r="J64" s="1"/>
      <c r="K64" s="57" t="s">
        <v>34</v>
      </c>
      <c r="L64" s="77">
        <f>COUNTIF(F23:F61,"ЗМС")</f>
        <v>0</v>
      </c>
    </row>
    <row r="65" spans="1:1024" s="43" customFormat="1" ht="12" customHeight="1" x14ac:dyDescent="0.2">
      <c r="A65" s="51" t="s">
        <v>59</v>
      </c>
      <c r="B65" s="58"/>
      <c r="C65" s="59"/>
      <c r="D65" s="64"/>
      <c r="E65" s="60"/>
      <c r="F65" s="61"/>
      <c r="G65" s="55" t="s">
        <v>35</v>
      </c>
      <c r="H65" s="24">
        <f>H66+H71</f>
        <v>39</v>
      </c>
      <c r="I65" s="56"/>
      <c r="J65" s="1"/>
      <c r="K65" s="57" t="s">
        <v>36</v>
      </c>
      <c r="L65" s="77">
        <f>COUNTIF(F23:F61,"МСМК")</f>
        <v>0</v>
      </c>
    </row>
    <row r="66" spans="1:1024" s="43" customFormat="1" ht="12" customHeight="1" x14ac:dyDescent="0.2">
      <c r="A66" s="51" t="s">
        <v>37</v>
      </c>
      <c r="B66" s="58"/>
      <c r="C66" s="62"/>
      <c r="D66" s="64"/>
      <c r="E66" s="60"/>
      <c r="F66" s="61"/>
      <c r="G66" s="55" t="s">
        <v>38</v>
      </c>
      <c r="H66" s="24">
        <f>H67+H68+H70+H69</f>
        <v>36</v>
      </c>
      <c r="I66" s="56"/>
      <c r="J66" s="1"/>
      <c r="K66" s="57" t="s">
        <v>39</v>
      </c>
      <c r="L66" s="77">
        <f>COUNTIF(F23:F61,"МС")</f>
        <v>0</v>
      </c>
    </row>
    <row r="67" spans="1:1024" s="43" customFormat="1" ht="12" customHeight="1" x14ac:dyDescent="0.2">
      <c r="A67" s="51" t="s">
        <v>60</v>
      </c>
      <c r="B67" s="58"/>
      <c r="C67" s="62"/>
      <c r="D67" s="64"/>
      <c r="E67" s="1"/>
      <c r="F67" s="1"/>
      <c r="G67" s="55" t="s">
        <v>40</v>
      </c>
      <c r="H67" s="24">
        <f>COUNT(A23:A61)</f>
        <v>36</v>
      </c>
      <c r="I67" s="56"/>
      <c r="J67" s="1"/>
      <c r="K67" s="57" t="s">
        <v>27</v>
      </c>
      <c r="L67" s="77">
        <f>COUNTIF(F23:F61,"КМС")</f>
        <v>11</v>
      </c>
    </row>
    <row r="68" spans="1:1024" s="43" customFormat="1" ht="12" customHeight="1" x14ac:dyDescent="0.2">
      <c r="A68" s="63"/>
      <c r="B68" s="58"/>
      <c r="C68" s="62"/>
      <c r="D68" s="64"/>
      <c r="E68" s="60"/>
      <c r="F68" s="61"/>
      <c r="G68" s="55" t="s">
        <v>41</v>
      </c>
      <c r="H68" s="24">
        <f>COUNTIF(A23:A61,"НФ")</f>
        <v>0</v>
      </c>
      <c r="I68" s="56"/>
      <c r="J68" s="1"/>
      <c r="K68" s="57" t="s">
        <v>28</v>
      </c>
      <c r="L68" s="77">
        <f>COUNTIF(F23:F61,"1 СР")</f>
        <v>20</v>
      </c>
    </row>
    <row r="69" spans="1:1024" s="43" customFormat="1" ht="12" customHeight="1" x14ac:dyDescent="0.2">
      <c r="A69" s="51"/>
      <c r="B69" s="58"/>
      <c r="C69" s="62"/>
      <c r="D69" s="64"/>
      <c r="E69" s="60"/>
      <c r="F69" s="61"/>
      <c r="G69" s="57" t="s">
        <v>42</v>
      </c>
      <c r="H69" s="64">
        <f>COUNTIF(A23:A61,"ЛИМ")</f>
        <v>0</v>
      </c>
      <c r="I69" s="56"/>
      <c r="J69" s="1"/>
      <c r="K69" s="65" t="s">
        <v>30</v>
      </c>
      <c r="L69" s="77">
        <f>COUNTIF(F23:F61,"2 СР")</f>
        <v>8</v>
      </c>
    </row>
    <row r="70" spans="1:1024" s="43" customFormat="1" ht="12" customHeight="1" x14ac:dyDescent="0.2">
      <c r="A70" s="51"/>
      <c r="B70" s="58"/>
      <c r="C70" s="58"/>
      <c r="D70" s="64"/>
      <c r="E70" s="60"/>
      <c r="F70" s="61"/>
      <c r="G70" s="55" t="s">
        <v>43</v>
      </c>
      <c r="H70" s="24">
        <f>COUNTIF(A23:A61,"ДСКВ")</f>
        <v>0</v>
      </c>
      <c r="I70" s="56"/>
      <c r="J70" s="1"/>
      <c r="K70" s="65"/>
      <c r="L70" s="77"/>
    </row>
    <row r="71" spans="1:1024" s="43" customFormat="1" ht="12" customHeight="1" x14ac:dyDescent="0.2">
      <c r="A71" s="51"/>
      <c r="B71" s="58"/>
      <c r="C71" s="58"/>
      <c r="D71" s="64"/>
      <c r="E71" s="66"/>
      <c r="F71" s="67"/>
      <c r="G71" s="55" t="s">
        <v>44</v>
      </c>
      <c r="H71" s="24">
        <f>COUNTIF(A23:A61,"НС")</f>
        <v>3</v>
      </c>
      <c r="I71" s="68"/>
      <c r="J71" s="69"/>
      <c r="K71" s="70"/>
      <c r="L71" s="77"/>
    </row>
    <row r="72" spans="1:1024" s="43" customFormat="1" ht="6.75" customHeight="1" x14ac:dyDescent="0.2">
      <c r="A72" s="63"/>
      <c r="B72" s="2"/>
      <c r="C72" s="2"/>
      <c r="D72" s="1"/>
      <c r="E72" s="1"/>
      <c r="F72" s="1"/>
      <c r="G72" s="1"/>
      <c r="H72" s="1"/>
      <c r="I72" s="1"/>
      <c r="J72" s="3"/>
      <c r="K72" s="1"/>
      <c r="L72" s="71"/>
    </row>
    <row r="73" spans="1:1024" ht="15.75" customHeight="1" x14ac:dyDescent="0.2">
      <c r="A73" s="95" t="s">
        <v>45</v>
      </c>
      <c r="B73" s="95"/>
      <c r="C73" s="95"/>
      <c r="D73" s="95"/>
      <c r="E73" s="103" t="s">
        <v>46</v>
      </c>
      <c r="F73" s="103"/>
      <c r="G73" s="103"/>
      <c r="H73" s="103" t="s">
        <v>47</v>
      </c>
      <c r="I73" s="103"/>
      <c r="J73" s="103"/>
      <c r="K73" s="104" t="s">
        <v>48</v>
      </c>
      <c r="L73" s="104"/>
    </row>
    <row r="74" spans="1:1024" s="43" customFormat="1" ht="9.75" customHeight="1" x14ac:dyDescent="0.2">
      <c r="A74" s="97"/>
      <c r="B74" s="97"/>
      <c r="C74" s="97"/>
      <c r="D74" s="97"/>
      <c r="E74" s="97"/>
      <c r="F74" s="98"/>
      <c r="G74" s="98"/>
      <c r="H74" s="98"/>
      <c r="I74" s="98"/>
      <c r="J74" s="98"/>
      <c r="K74" s="98"/>
      <c r="L74" s="98"/>
    </row>
    <row r="75" spans="1:1024" s="43" customFormat="1" ht="9.75" customHeight="1" x14ac:dyDescent="0.2">
      <c r="A75" s="73"/>
      <c r="B75" s="2"/>
      <c r="C75" s="2"/>
      <c r="D75" s="2"/>
      <c r="E75" s="2"/>
      <c r="F75" s="2"/>
      <c r="G75" s="2"/>
      <c r="H75" s="2"/>
      <c r="I75" s="2"/>
      <c r="J75" s="2"/>
      <c r="K75" s="2"/>
      <c r="L75" s="74"/>
    </row>
    <row r="76" spans="1:1024" s="43" customFormat="1" ht="9.75" customHeight="1" x14ac:dyDescent="0.2">
      <c r="A76" s="73"/>
      <c r="B76" s="2"/>
      <c r="C76" s="2"/>
      <c r="D76" s="2"/>
      <c r="E76" s="2"/>
      <c r="F76" s="2"/>
      <c r="G76" s="2"/>
      <c r="H76" s="2"/>
      <c r="I76" s="2"/>
      <c r="J76" s="2"/>
      <c r="K76" s="2"/>
      <c r="L76" s="74"/>
    </row>
    <row r="77" spans="1:1024" s="43" customFormat="1" ht="9.75" customHeight="1" x14ac:dyDescent="0.2">
      <c r="A77" s="73"/>
      <c r="B77" s="2"/>
      <c r="C77" s="2"/>
      <c r="D77" s="2"/>
      <c r="E77" s="2"/>
      <c r="F77" s="2"/>
      <c r="G77" s="2"/>
      <c r="H77" s="2"/>
      <c r="I77" s="2"/>
      <c r="J77" s="2"/>
      <c r="K77" s="2"/>
      <c r="L77" s="74"/>
    </row>
    <row r="78" spans="1:1024" s="43" customFormat="1" ht="9.75" customHeight="1" x14ac:dyDescent="0.2">
      <c r="A78" s="97"/>
      <c r="B78" s="97"/>
      <c r="C78" s="97"/>
      <c r="D78" s="97"/>
      <c r="E78" s="97"/>
      <c r="F78" s="99"/>
      <c r="G78" s="99"/>
      <c r="H78" s="99"/>
      <c r="I78" s="99"/>
      <c r="J78" s="99"/>
      <c r="K78" s="99"/>
      <c r="L78" s="99"/>
    </row>
    <row r="79" spans="1:1024" s="43" customFormat="1" ht="9.75" customHeight="1" x14ac:dyDescent="0.2">
      <c r="A79" s="97"/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</row>
    <row r="80" spans="1:1024" s="76" customFormat="1" ht="15.75" customHeight="1" x14ac:dyDescent="0.2">
      <c r="A80" s="101"/>
      <c r="B80" s="101"/>
      <c r="C80" s="101"/>
      <c r="D80" s="101"/>
      <c r="E80" s="102" t="str">
        <f>G17</f>
        <v>БЕСЧАСТНОВ А.А. (ВК, г. МОСКВА)</v>
      </c>
      <c r="F80" s="102"/>
      <c r="G80" s="102"/>
      <c r="H80" s="102" t="str">
        <f>G18</f>
        <v>САДРОВ Е.В. (1К, г. ИЖЕВСК)</v>
      </c>
      <c r="I80" s="102"/>
      <c r="J80" s="102"/>
      <c r="K80" s="96" t="str">
        <f>G19</f>
        <v>ОНИКОВА Я.Б. (ВК, г. ИЖЕВСК)</v>
      </c>
      <c r="L80" s="96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  <c r="IT80" s="75"/>
      <c r="IU80" s="75"/>
      <c r="IV80" s="75"/>
      <c r="IW80" s="75"/>
      <c r="IX80" s="75"/>
      <c r="IY80" s="75"/>
      <c r="IZ80" s="75"/>
      <c r="JA80" s="75"/>
      <c r="JB80" s="75"/>
      <c r="JC80" s="75"/>
      <c r="JD80" s="75"/>
      <c r="JE80" s="75"/>
      <c r="JF80" s="75"/>
      <c r="JG80" s="75"/>
      <c r="JH80" s="75"/>
      <c r="JI80" s="75"/>
      <c r="JJ80" s="75"/>
      <c r="JK80" s="75"/>
      <c r="JL80" s="75"/>
      <c r="JM80" s="75"/>
      <c r="JN80" s="75"/>
      <c r="JO80" s="75"/>
      <c r="JP80" s="75"/>
      <c r="JQ80" s="75"/>
      <c r="JR80" s="75"/>
      <c r="JS80" s="75"/>
      <c r="JT80" s="75"/>
      <c r="JU80" s="75"/>
      <c r="JV80" s="75"/>
      <c r="JW80" s="75"/>
      <c r="JX80" s="75"/>
      <c r="JY80" s="75"/>
      <c r="JZ80" s="75"/>
      <c r="KA80" s="75"/>
      <c r="KB80" s="75"/>
      <c r="KC80" s="75"/>
      <c r="KD80" s="75"/>
      <c r="KE80" s="75"/>
      <c r="KF80" s="75"/>
      <c r="KG80" s="75"/>
      <c r="KH80" s="75"/>
      <c r="KI80" s="75"/>
      <c r="KJ80" s="75"/>
      <c r="KK80" s="75"/>
      <c r="KL80" s="75"/>
      <c r="KM80" s="75"/>
      <c r="KN80" s="75"/>
      <c r="KO80" s="75"/>
      <c r="KP80" s="75"/>
      <c r="KQ80" s="75"/>
      <c r="KR80" s="75"/>
      <c r="KS80" s="75"/>
      <c r="KT80" s="75"/>
      <c r="KU80" s="75"/>
      <c r="KV80" s="75"/>
      <c r="KW80" s="75"/>
      <c r="KX80" s="75"/>
      <c r="KY80" s="75"/>
      <c r="KZ80" s="75"/>
      <c r="LA80" s="75"/>
      <c r="LB80" s="75"/>
      <c r="LC80" s="75"/>
      <c r="LD80" s="75"/>
      <c r="LE80" s="75"/>
      <c r="LF80" s="75"/>
      <c r="LG80" s="75"/>
      <c r="LH80" s="75"/>
      <c r="LI80" s="75"/>
      <c r="LJ80" s="75"/>
      <c r="LK80" s="75"/>
      <c r="LL80" s="75"/>
      <c r="LM80" s="75"/>
      <c r="LN80" s="75"/>
      <c r="LO80" s="75"/>
      <c r="LP80" s="75"/>
      <c r="LQ80" s="75"/>
      <c r="LR80" s="75"/>
      <c r="LS80" s="75"/>
      <c r="LT80" s="75"/>
      <c r="LU80" s="75"/>
      <c r="LV80" s="75"/>
      <c r="LW80" s="75"/>
      <c r="LX80" s="75"/>
      <c r="LY80" s="75"/>
      <c r="LZ80" s="75"/>
      <c r="MA80" s="75"/>
      <c r="MB80" s="75"/>
      <c r="MC80" s="75"/>
      <c r="MD80" s="75"/>
      <c r="ME80" s="75"/>
      <c r="MF80" s="75"/>
      <c r="MG80" s="75"/>
      <c r="MH80" s="75"/>
      <c r="MI80" s="75"/>
      <c r="MJ80" s="75"/>
      <c r="MK80" s="75"/>
      <c r="ML80" s="75"/>
      <c r="MM80" s="75"/>
      <c r="MN80" s="75"/>
      <c r="MO80" s="75"/>
      <c r="MP80" s="75"/>
      <c r="MQ80" s="75"/>
      <c r="MR80" s="75"/>
      <c r="MS80" s="75"/>
      <c r="MT80" s="75"/>
      <c r="MU80" s="75"/>
      <c r="MV80" s="75"/>
      <c r="MW80" s="75"/>
      <c r="MX80" s="75"/>
      <c r="MY80" s="75"/>
      <c r="MZ80" s="75"/>
      <c r="NA80" s="75"/>
      <c r="NB80" s="75"/>
      <c r="NC80" s="75"/>
      <c r="ND80" s="75"/>
      <c r="NE80" s="75"/>
      <c r="NF80" s="75"/>
      <c r="NG80" s="75"/>
      <c r="NH80" s="75"/>
      <c r="NI80" s="75"/>
      <c r="NJ80" s="75"/>
      <c r="NK80" s="75"/>
      <c r="NL80" s="75"/>
      <c r="NM80" s="75"/>
      <c r="NN80" s="75"/>
      <c r="NO80" s="75"/>
      <c r="NP80" s="75"/>
      <c r="NQ80" s="75"/>
      <c r="NR80" s="75"/>
      <c r="NS80" s="75"/>
      <c r="NT80" s="75"/>
      <c r="NU80" s="75"/>
      <c r="NV80" s="75"/>
      <c r="NW80" s="75"/>
      <c r="NX80" s="75"/>
      <c r="NY80" s="75"/>
      <c r="NZ80" s="75"/>
      <c r="OA80" s="75"/>
      <c r="OB80" s="75"/>
      <c r="OC80" s="75"/>
      <c r="OD80" s="75"/>
      <c r="OE80" s="75"/>
      <c r="OF80" s="75"/>
      <c r="OG80" s="75"/>
      <c r="OH80" s="75"/>
      <c r="OI80" s="75"/>
      <c r="OJ80" s="75"/>
      <c r="OK80" s="75"/>
      <c r="OL80" s="75"/>
      <c r="OM80" s="75"/>
      <c r="ON80" s="75"/>
      <c r="OO80" s="75"/>
      <c r="OP80" s="75"/>
      <c r="OQ80" s="75"/>
      <c r="OR80" s="75"/>
      <c r="OS80" s="75"/>
      <c r="OT80" s="75"/>
      <c r="OU80" s="75"/>
      <c r="OV80" s="75"/>
      <c r="OW80" s="75"/>
      <c r="OX80" s="75"/>
      <c r="OY80" s="75"/>
      <c r="OZ80" s="75"/>
      <c r="PA80" s="75"/>
      <c r="PB80" s="75"/>
      <c r="PC80" s="75"/>
      <c r="PD80" s="75"/>
      <c r="PE80" s="75"/>
      <c r="PF80" s="75"/>
      <c r="PG80" s="75"/>
      <c r="PH80" s="75"/>
      <c r="PI80" s="75"/>
      <c r="PJ80" s="75"/>
      <c r="PK80" s="75"/>
      <c r="PL80" s="75"/>
      <c r="PM80" s="75"/>
      <c r="PN80" s="75"/>
      <c r="PO80" s="75"/>
      <c r="PP80" s="75"/>
      <c r="PQ80" s="75"/>
      <c r="PR80" s="75"/>
      <c r="PS80" s="75"/>
      <c r="PT80" s="75"/>
      <c r="PU80" s="75"/>
      <c r="PV80" s="75"/>
      <c r="PW80" s="75"/>
      <c r="PX80" s="75"/>
      <c r="PY80" s="75"/>
      <c r="PZ80" s="75"/>
      <c r="QA80" s="75"/>
      <c r="QB80" s="75"/>
      <c r="QC80" s="75"/>
      <c r="QD80" s="75"/>
      <c r="QE80" s="75"/>
      <c r="QF80" s="75"/>
      <c r="QG80" s="75"/>
      <c r="QH80" s="75"/>
      <c r="QI80" s="75"/>
      <c r="QJ80" s="75"/>
      <c r="QK80" s="75"/>
      <c r="QL80" s="75"/>
      <c r="QM80" s="75"/>
      <c r="QN80" s="75"/>
      <c r="QO80" s="75"/>
      <c r="QP80" s="75"/>
      <c r="QQ80" s="75"/>
      <c r="QR80" s="75"/>
      <c r="QS80" s="75"/>
      <c r="QT80" s="75"/>
      <c r="QU80" s="75"/>
      <c r="QV80" s="75"/>
      <c r="QW80" s="75"/>
      <c r="QX80" s="75"/>
      <c r="QY80" s="75"/>
      <c r="QZ80" s="75"/>
      <c r="RA80" s="75"/>
      <c r="RB80" s="75"/>
      <c r="RC80" s="75"/>
      <c r="RD80" s="75"/>
      <c r="RE80" s="75"/>
      <c r="RF80" s="75"/>
      <c r="RG80" s="75"/>
      <c r="RH80" s="75"/>
      <c r="RI80" s="75"/>
      <c r="RJ80" s="75"/>
      <c r="RK80" s="75"/>
      <c r="RL80" s="75"/>
      <c r="RM80" s="75"/>
      <c r="RN80" s="75"/>
      <c r="RO80" s="75"/>
      <c r="RP80" s="75"/>
      <c r="RQ80" s="75"/>
      <c r="RR80" s="75"/>
      <c r="RS80" s="75"/>
      <c r="RT80" s="75"/>
      <c r="RU80" s="75"/>
      <c r="RV80" s="75"/>
      <c r="RW80" s="75"/>
      <c r="RX80" s="75"/>
      <c r="RY80" s="75"/>
      <c r="RZ80" s="75"/>
      <c r="SA80" s="75"/>
      <c r="SB80" s="75"/>
      <c r="SC80" s="75"/>
      <c r="SD80" s="75"/>
      <c r="SE80" s="75"/>
      <c r="SF80" s="75"/>
      <c r="SG80" s="75"/>
      <c r="SH80" s="75"/>
      <c r="SI80" s="75"/>
      <c r="SJ80" s="75"/>
      <c r="SK80" s="75"/>
      <c r="SL80" s="75"/>
      <c r="SM80" s="75"/>
      <c r="SN80" s="75"/>
      <c r="SO80" s="75"/>
      <c r="SP80" s="75"/>
      <c r="SQ80" s="75"/>
      <c r="SR80" s="75"/>
      <c r="SS80" s="75"/>
      <c r="ST80" s="75"/>
      <c r="SU80" s="75"/>
      <c r="SV80" s="75"/>
      <c r="SW80" s="75"/>
      <c r="SX80" s="75"/>
      <c r="SY80" s="75"/>
      <c r="SZ80" s="75"/>
      <c r="TA80" s="75"/>
      <c r="TB80" s="75"/>
      <c r="TC80" s="75"/>
      <c r="TD80" s="75"/>
      <c r="TE80" s="75"/>
      <c r="TF80" s="75"/>
      <c r="TG80" s="75"/>
      <c r="TH80" s="75"/>
      <c r="TI80" s="75"/>
      <c r="TJ80" s="75"/>
      <c r="TK80" s="75"/>
      <c r="TL80" s="75"/>
      <c r="TM80" s="75"/>
      <c r="TN80" s="75"/>
      <c r="TO80" s="75"/>
      <c r="TP80" s="75"/>
      <c r="TQ80" s="75"/>
      <c r="TR80" s="75"/>
      <c r="TS80" s="75"/>
      <c r="TT80" s="75"/>
      <c r="TU80" s="75"/>
      <c r="TV80" s="75"/>
      <c r="TW80" s="75"/>
      <c r="TX80" s="75"/>
      <c r="TY80" s="75"/>
      <c r="TZ80" s="75"/>
      <c r="UA80" s="75"/>
      <c r="UB80" s="75"/>
      <c r="UC80" s="75"/>
      <c r="UD80" s="75"/>
      <c r="UE80" s="75"/>
      <c r="UF80" s="75"/>
      <c r="UG80" s="75"/>
      <c r="UH80" s="75"/>
      <c r="UI80" s="75"/>
      <c r="UJ80" s="75"/>
      <c r="UK80" s="75"/>
      <c r="UL80" s="75"/>
      <c r="UM80" s="75"/>
      <c r="UN80" s="75"/>
      <c r="UO80" s="75"/>
      <c r="UP80" s="75"/>
      <c r="UQ80" s="75"/>
      <c r="UR80" s="75"/>
      <c r="US80" s="75"/>
      <c r="UT80" s="75"/>
      <c r="UU80" s="75"/>
      <c r="UV80" s="75"/>
      <c r="UW80" s="75"/>
      <c r="UX80" s="75"/>
      <c r="UY80" s="75"/>
      <c r="UZ80" s="75"/>
      <c r="VA80" s="75"/>
      <c r="VB80" s="75"/>
      <c r="VC80" s="75"/>
      <c r="VD80" s="75"/>
      <c r="VE80" s="75"/>
      <c r="VF80" s="75"/>
      <c r="VG80" s="75"/>
      <c r="VH80" s="75"/>
      <c r="VI80" s="75"/>
      <c r="VJ80" s="75"/>
      <c r="VK80" s="75"/>
      <c r="VL80" s="75"/>
      <c r="VM80" s="75"/>
      <c r="VN80" s="75"/>
      <c r="VO80" s="75"/>
      <c r="VP80" s="75"/>
      <c r="VQ80" s="75"/>
      <c r="VR80" s="75"/>
      <c r="VS80" s="75"/>
      <c r="VT80" s="75"/>
      <c r="VU80" s="75"/>
      <c r="VV80" s="75"/>
      <c r="VW80" s="75"/>
      <c r="VX80" s="75"/>
      <c r="VY80" s="75"/>
      <c r="VZ80" s="75"/>
      <c r="WA80" s="75"/>
      <c r="WB80" s="75"/>
      <c r="WC80" s="75"/>
      <c r="WD80" s="75"/>
      <c r="WE80" s="75"/>
      <c r="WF80" s="75"/>
      <c r="WG80" s="75"/>
      <c r="WH80" s="75"/>
      <c r="WI80" s="75"/>
      <c r="WJ80" s="75"/>
      <c r="WK80" s="75"/>
      <c r="WL80" s="75"/>
      <c r="WM80" s="75"/>
      <c r="WN80" s="75"/>
      <c r="WO80" s="75"/>
      <c r="WP80" s="75"/>
      <c r="WQ80" s="75"/>
      <c r="WR80" s="75"/>
      <c r="WS80" s="75"/>
      <c r="WT80" s="75"/>
      <c r="WU80" s="75"/>
      <c r="WV80" s="75"/>
      <c r="WW80" s="75"/>
      <c r="WX80" s="75"/>
      <c r="WY80" s="75"/>
      <c r="WZ80" s="75"/>
      <c r="XA80" s="75"/>
      <c r="XB80" s="75"/>
      <c r="XC80" s="75"/>
      <c r="XD80" s="75"/>
      <c r="XE80" s="75"/>
      <c r="XF80" s="75"/>
      <c r="XG80" s="75"/>
      <c r="XH80" s="75"/>
      <c r="XI80" s="75"/>
      <c r="XJ80" s="75"/>
      <c r="XK80" s="75"/>
      <c r="XL80" s="75"/>
      <c r="XM80" s="75"/>
      <c r="XN80" s="75"/>
      <c r="XO80" s="75"/>
      <c r="XP80" s="75"/>
      <c r="XQ80" s="75"/>
      <c r="XR80" s="75"/>
      <c r="XS80" s="75"/>
      <c r="XT80" s="75"/>
      <c r="XU80" s="75"/>
      <c r="XV80" s="75"/>
      <c r="XW80" s="75"/>
      <c r="XX80" s="75"/>
      <c r="XY80" s="75"/>
      <c r="XZ80" s="75"/>
      <c r="YA80" s="75"/>
      <c r="YB80" s="75"/>
      <c r="YC80" s="75"/>
      <c r="YD80" s="75"/>
      <c r="YE80" s="75"/>
      <c r="YF80" s="75"/>
      <c r="YG80" s="75"/>
      <c r="YH80" s="75"/>
      <c r="YI80" s="75"/>
      <c r="YJ80" s="75"/>
      <c r="YK80" s="75"/>
      <c r="YL80" s="75"/>
      <c r="YM80" s="75"/>
      <c r="YN80" s="75"/>
      <c r="YO80" s="75"/>
      <c r="YP80" s="75"/>
      <c r="YQ80" s="75"/>
      <c r="YR80" s="75"/>
      <c r="YS80" s="75"/>
      <c r="YT80" s="75"/>
      <c r="YU80" s="75"/>
      <c r="YV80" s="75"/>
      <c r="YW80" s="75"/>
      <c r="YX80" s="75"/>
      <c r="YY80" s="75"/>
      <c r="YZ80" s="75"/>
      <c r="ZA80" s="75"/>
      <c r="ZB80" s="75"/>
      <c r="ZC80" s="75"/>
      <c r="ZD80" s="75"/>
      <c r="ZE80" s="75"/>
      <c r="ZF80" s="75"/>
      <c r="ZG80" s="75"/>
      <c r="ZH80" s="75"/>
      <c r="ZI80" s="75"/>
      <c r="ZJ80" s="75"/>
      <c r="ZK80" s="75"/>
      <c r="ZL80" s="75"/>
      <c r="ZM80" s="75"/>
      <c r="ZN80" s="75"/>
      <c r="ZO80" s="75"/>
      <c r="ZP80" s="75"/>
      <c r="ZQ80" s="75"/>
      <c r="ZR80" s="75"/>
      <c r="ZS80" s="75"/>
      <c r="ZT80" s="75"/>
      <c r="ZU80" s="75"/>
      <c r="ZV80" s="75"/>
      <c r="ZW80" s="75"/>
      <c r="ZX80" s="75"/>
      <c r="ZY80" s="75"/>
      <c r="ZZ80" s="75"/>
      <c r="AAA80" s="75"/>
      <c r="AAB80" s="75"/>
      <c r="AAC80" s="75"/>
      <c r="AAD80" s="75"/>
      <c r="AAE80" s="75"/>
      <c r="AAF80" s="75"/>
      <c r="AAG80" s="75"/>
      <c r="AAH80" s="75"/>
      <c r="AAI80" s="75"/>
      <c r="AAJ80" s="75"/>
      <c r="AAK80" s="75"/>
      <c r="AAL80" s="75"/>
      <c r="AAM80" s="75"/>
      <c r="AAN80" s="75"/>
      <c r="AAO80" s="75"/>
      <c r="AAP80" s="75"/>
      <c r="AAQ80" s="75"/>
      <c r="AAR80" s="75"/>
      <c r="AAS80" s="75"/>
      <c r="AAT80" s="75"/>
      <c r="AAU80" s="75"/>
      <c r="AAV80" s="75"/>
      <c r="AAW80" s="75"/>
      <c r="AAX80" s="75"/>
      <c r="AAY80" s="75"/>
      <c r="AAZ80" s="75"/>
      <c r="ABA80" s="75"/>
      <c r="ABB80" s="75"/>
      <c r="ABC80" s="75"/>
      <c r="ABD80" s="75"/>
      <c r="ABE80" s="75"/>
      <c r="ABF80" s="75"/>
      <c r="ABG80" s="75"/>
      <c r="ABH80" s="75"/>
      <c r="ABI80" s="75"/>
      <c r="ABJ80" s="75"/>
      <c r="ABK80" s="75"/>
      <c r="ABL80" s="75"/>
      <c r="ABM80" s="75"/>
      <c r="ABN80" s="75"/>
      <c r="ABO80" s="75"/>
      <c r="ABP80" s="75"/>
      <c r="ABQ80" s="75"/>
      <c r="ABR80" s="75"/>
      <c r="ABS80" s="75"/>
      <c r="ABT80" s="75"/>
      <c r="ABU80" s="75"/>
      <c r="ABV80" s="75"/>
      <c r="ABW80" s="75"/>
      <c r="ABX80" s="75"/>
      <c r="ABY80" s="75"/>
      <c r="ABZ80" s="75"/>
      <c r="ACA80" s="75"/>
      <c r="ACB80" s="75"/>
      <c r="ACC80" s="75"/>
      <c r="ACD80" s="75"/>
      <c r="ACE80" s="75"/>
      <c r="ACF80" s="75"/>
      <c r="ACG80" s="75"/>
      <c r="ACH80" s="75"/>
      <c r="ACI80" s="75"/>
      <c r="ACJ80" s="75"/>
      <c r="ACK80" s="75"/>
      <c r="ACL80" s="75"/>
      <c r="ACM80" s="75"/>
      <c r="ACN80" s="75"/>
      <c r="ACO80" s="75"/>
      <c r="ACP80" s="75"/>
      <c r="ACQ80" s="75"/>
      <c r="ACR80" s="75"/>
      <c r="ACS80" s="75"/>
      <c r="ACT80" s="75"/>
      <c r="ACU80" s="75"/>
      <c r="ACV80" s="75"/>
      <c r="ACW80" s="75"/>
      <c r="ACX80" s="75"/>
      <c r="ACY80" s="75"/>
      <c r="ACZ80" s="75"/>
      <c r="ADA80" s="75"/>
      <c r="ADB80" s="75"/>
      <c r="ADC80" s="75"/>
      <c r="ADD80" s="75"/>
      <c r="ADE80" s="75"/>
      <c r="ADF80" s="75"/>
      <c r="ADG80" s="75"/>
      <c r="ADH80" s="75"/>
      <c r="ADI80" s="75"/>
      <c r="ADJ80" s="75"/>
      <c r="ADK80" s="75"/>
      <c r="ADL80" s="75"/>
      <c r="ADM80" s="75"/>
      <c r="ADN80" s="75"/>
      <c r="ADO80" s="75"/>
      <c r="ADP80" s="75"/>
      <c r="ADQ80" s="75"/>
      <c r="ADR80" s="75"/>
      <c r="ADS80" s="75"/>
      <c r="ADT80" s="75"/>
      <c r="ADU80" s="75"/>
      <c r="ADV80" s="75"/>
      <c r="ADW80" s="75"/>
      <c r="ADX80" s="75"/>
      <c r="ADY80" s="75"/>
      <c r="ADZ80" s="75"/>
      <c r="AEA80" s="75"/>
      <c r="AEB80" s="75"/>
      <c r="AEC80" s="75"/>
      <c r="AED80" s="75"/>
      <c r="AEE80" s="75"/>
      <c r="AEF80" s="75"/>
      <c r="AEG80" s="75"/>
      <c r="AEH80" s="75"/>
      <c r="AEI80" s="75"/>
      <c r="AEJ80" s="75"/>
      <c r="AEK80" s="75"/>
      <c r="AEL80" s="75"/>
      <c r="AEM80" s="75"/>
      <c r="AEN80" s="75"/>
      <c r="AEO80" s="75"/>
      <c r="AEP80" s="75"/>
      <c r="AEQ80" s="75"/>
      <c r="AER80" s="75"/>
      <c r="AES80" s="75"/>
      <c r="AET80" s="75"/>
      <c r="AEU80" s="75"/>
      <c r="AEV80" s="75"/>
      <c r="AEW80" s="75"/>
      <c r="AEX80" s="75"/>
      <c r="AEY80" s="75"/>
      <c r="AEZ80" s="75"/>
      <c r="AFA80" s="75"/>
      <c r="AFB80" s="75"/>
      <c r="AFC80" s="75"/>
      <c r="AFD80" s="75"/>
      <c r="AFE80" s="75"/>
      <c r="AFF80" s="75"/>
      <c r="AFG80" s="75"/>
      <c r="AFH80" s="75"/>
      <c r="AFI80" s="75"/>
      <c r="AFJ80" s="75"/>
      <c r="AFK80" s="75"/>
      <c r="AFL80" s="75"/>
      <c r="AFM80" s="75"/>
      <c r="AFN80" s="75"/>
      <c r="AFO80" s="75"/>
      <c r="AFP80" s="75"/>
      <c r="AFQ80" s="75"/>
      <c r="AFR80" s="75"/>
      <c r="AFS80" s="75"/>
      <c r="AFT80" s="75"/>
      <c r="AFU80" s="75"/>
      <c r="AFV80" s="75"/>
      <c r="AFW80" s="75"/>
      <c r="AFX80" s="75"/>
      <c r="AFY80" s="75"/>
      <c r="AFZ80" s="75"/>
      <c r="AGA80" s="75"/>
      <c r="AGB80" s="75"/>
      <c r="AGC80" s="75"/>
      <c r="AGD80" s="75"/>
      <c r="AGE80" s="75"/>
      <c r="AGF80" s="75"/>
      <c r="AGG80" s="75"/>
      <c r="AGH80" s="75"/>
      <c r="AGI80" s="75"/>
      <c r="AGJ80" s="75"/>
      <c r="AGK80" s="75"/>
      <c r="AGL80" s="75"/>
      <c r="AGM80" s="75"/>
      <c r="AGN80" s="75"/>
      <c r="AGO80" s="75"/>
      <c r="AGP80" s="75"/>
      <c r="AGQ80" s="75"/>
      <c r="AGR80" s="75"/>
      <c r="AGS80" s="75"/>
      <c r="AGT80" s="75"/>
      <c r="AGU80" s="75"/>
      <c r="AGV80" s="75"/>
      <c r="AGW80" s="75"/>
      <c r="AGX80" s="75"/>
      <c r="AGY80" s="75"/>
      <c r="AGZ80" s="75"/>
      <c r="AHA80" s="75"/>
      <c r="AHB80" s="75"/>
      <c r="AHC80" s="75"/>
      <c r="AHD80" s="75"/>
      <c r="AHE80" s="75"/>
      <c r="AHF80" s="75"/>
      <c r="AHG80" s="75"/>
      <c r="AHH80" s="75"/>
      <c r="AHI80" s="75"/>
      <c r="AHJ80" s="75"/>
      <c r="AHK80" s="75"/>
      <c r="AHL80" s="75"/>
      <c r="AHM80" s="75"/>
      <c r="AHN80" s="75"/>
      <c r="AHO80" s="75"/>
      <c r="AHP80" s="75"/>
      <c r="AHQ80" s="75"/>
      <c r="AHR80" s="75"/>
      <c r="AHS80" s="75"/>
      <c r="AHT80" s="75"/>
      <c r="AHU80" s="75"/>
      <c r="AHV80" s="75"/>
      <c r="AHW80" s="75"/>
      <c r="AHX80" s="75"/>
      <c r="AHY80" s="75"/>
      <c r="AHZ80" s="75"/>
      <c r="AIA80" s="75"/>
      <c r="AIB80" s="75"/>
      <c r="AIC80" s="75"/>
      <c r="AID80" s="75"/>
      <c r="AIE80" s="75"/>
      <c r="AIF80" s="75"/>
      <c r="AIG80" s="75"/>
      <c r="AIH80" s="75"/>
      <c r="AII80" s="75"/>
      <c r="AIJ80" s="75"/>
      <c r="AIK80" s="75"/>
      <c r="AIL80" s="75"/>
      <c r="AIM80" s="75"/>
      <c r="AIN80" s="75"/>
      <c r="AIO80" s="75"/>
      <c r="AIP80" s="75"/>
      <c r="AIQ80" s="75"/>
      <c r="AIR80" s="75"/>
      <c r="AIS80" s="75"/>
      <c r="AIT80" s="75"/>
      <c r="AIU80" s="75"/>
      <c r="AIV80" s="75"/>
      <c r="AIW80" s="75"/>
      <c r="AIX80" s="75"/>
      <c r="AIY80" s="75"/>
      <c r="AIZ80" s="75"/>
      <c r="AJA80" s="75"/>
      <c r="AJB80" s="75"/>
      <c r="AJC80" s="75"/>
      <c r="AJD80" s="75"/>
      <c r="AJE80" s="75"/>
      <c r="AJF80" s="75"/>
      <c r="AJG80" s="75"/>
      <c r="AJH80" s="75"/>
      <c r="AJI80" s="75"/>
      <c r="AJJ80" s="75"/>
      <c r="AJK80" s="75"/>
      <c r="AJL80" s="75"/>
      <c r="AJM80" s="75"/>
      <c r="AJN80" s="75"/>
      <c r="AJO80" s="75"/>
      <c r="AJP80" s="75"/>
      <c r="AJQ80" s="75"/>
      <c r="AJR80" s="75"/>
      <c r="AJS80" s="75"/>
      <c r="AJT80" s="75"/>
      <c r="AJU80" s="75"/>
      <c r="AJV80" s="75"/>
      <c r="AJW80" s="75"/>
      <c r="AJX80" s="75"/>
      <c r="AJY80" s="75"/>
      <c r="AJZ80" s="75"/>
      <c r="AKA80" s="75"/>
      <c r="AKB80" s="75"/>
      <c r="AKC80" s="75"/>
      <c r="AKD80" s="75"/>
      <c r="AKE80" s="75"/>
      <c r="AKF80" s="75"/>
      <c r="AKG80" s="75"/>
      <c r="AKH80" s="75"/>
      <c r="AKI80" s="75"/>
      <c r="AKJ80" s="75"/>
      <c r="AKK80" s="75"/>
      <c r="AKL80" s="75"/>
      <c r="AKM80" s="75"/>
      <c r="AKN80" s="75"/>
      <c r="AKO80" s="75"/>
      <c r="AKP80" s="75"/>
      <c r="AKQ80" s="75"/>
      <c r="AKR80" s="75"/>
      <c r="AKS80" s="75"/>
      <c r="AKT80" s="75"/>
      <c r="AKU80" s="75"/>
      <c r="AKV80" s="75"/>
      <c r="AKW80" s="75"/>
      <c r="AKX80" s="75"/>
      <c r="AKY80" s="75"/>
      <c r="AKZ80" s="75"/>
      <c r="ALA80" s="75"/>
      <c r="ALB80" s="75"/>
      <c r="ALC80" s="75"/>
      <c r="ALD80" s="75"/>
      <c r="ALE80" s="75"/>
      <c r="ALF80" s="75"/>
      <c r="ALG80" s="75"/>
      <c r="ALH80" s="75"/>
      <c r="ALI80" s="75"/>
      <c r="ALJ80" s="75"/>
      <c r="ALK80" s="75"/>
      <c r="ALL80" s="75"/>
      <c r="ALM80" s="75"/>
      <c r="ALN80" s="75"/>
      <c r="ALO80" s="75"/>
      <c r="ALP80" s="75"/>
      <c r="ALQ80" s="75"/>
      <c r="ALR80" s="75"/>
      <c r="ALS80" s="75"/>
      <c r="ALT80" s="75"/>
      <c r="ALU80" s="75"/>
      <c r="ALV80" s="75"/>
      <c r="ALW80" s="75"/>
      <c r="ALX80" s="75"/>
      <c r="ALY80" s="75"/>
      <c r="ALZ80" s="75"/>
      <c r="AMA80" s="75"/>
      <c r="AMB80" s="75"/>
      <c r="AMC80" s="75"/>
      <c r="AMD80" s="75"/>
      <c r="AME80" s="75"/>
      <c r="AMF80" s="75"/>
      <c r="AMG80" s="75"/>
      <c r="AMH80" s="75"/>
      <c r="AMI80" s="75"/>
      <c r="AMJ80" s="75"/>
    </row>
    <row r="81" spans="1:12" s="43" customFormat="1" ht="14.25" customHeight="1" x14ac:dyDescent="0.2">
      <c r="A81" s="1"/>
      <c r="B81" s="2"/>
      <c r="C81" s="2"/>
      <c r="D81" s="1"/>
      <c r="E81" s="1"/>
      <c r="F81" s="1"/>
      <c r="G81" s="1"/>
      <c r="H81" s="1"/>
      <c r="I81" s="1"/>
      <c r="J81" s="3"/>
      <c r="K81" s="1"/>
      <c r="L81" s="1"/>
    </row>
    <row r="89" spans="1:12" ht="9.75" customHeight="1" x14ac:dyDescent="0.2"/>
  </sheetData>
  <mergeCells count="44">
    <mergeCell ref="K21:K22"/>
    <mergeCell ref="L21:L22"/>
    <mergeCell ref="F21:F2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A11:L11"/>
    <mergeCell ref="A12:L12"/>
    <mergeCell ref="A13:D13"/>
    <mergeCell ref="A14:D14"/>
    <mergeCell ref="A15:G15"/>
    <mergeCell ref="H15:L15"/>
    <mergeCell ref="A63:D63"/>
    <mergeCell ref="G63:L63"/>
    <mergeCell ref="A73:D73"/>
    <mergeCell ref="K80:L80"/>
    <mergeCell ref="A74:E74"/>
    <mergeCell ref="F74:L74"/>
    <mergeCell ref="A78:E78"/>
    <mergeCell ref="F78:L78"/>
    <mergeCell ref="A79:E79"/>
    <mergeCell ref="F79:L79"/>
    <mergeCell ref="A80:D80"/>
    <mergeCell ref="E80:G80"/>
    <mergeCell ref="H80:J80"/>
    <mergeCell ref="E73:G73"/>
    <mergeCell ref="H73:J73"/>
    <mergeCell ref="K73:L73"/>
  </mergeCells>
  <conditionalFormatting sqref="B2">
    <cfRule type="duplicateValues" dxfId="4" priority="3"/>
  </conditionalFormatting>
  <conditionalFormatting sqref="B3">
    <cfRule type="duplicateValues" dxfId="3" priority="4"/>
  </conditionalFormatting>
  <conditionalFormatting sqref="B4">
    <cfRule type="duplicateValues" dxfId="2" priority="5"/>
  </conditionalFormatting>
  <conditionalFormatting sqref="B64:B1048576 B1 B6:B7 B9:B11 B16:B22">
    <cfRule type="duplicateValues" dxfId="1" priority="2"/>
  </conditionalFormatting>
  <conditionalFormatting sqref="G70:G71 G64:G68">
    <cfRule type="duplicateValues" dxfId="0" priority="6"/>
  </conditionalFormatting>
  <printOptions horizontalCentered="1"/>
  <pageMargins left="0.196527777777778" right="0.196527777777778" top="0.905555555555556" bottom="0.86597222222222203" header="0.15763888888888899" footer="0.118055555555556"/>
  <pageSetup paperSize="9" scale="66" firstPageNumber="0" fitToHeight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Велокросс</vt:lpstr>
      <vt:lpstr>Велокросс!Заголовки_для_печати</vt:lpstr>
      <vt:lpstr>Велокросс!Область_печати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user</cp:lastModifiedBy>
  <cp:revision>1</cp:revision>
  <cp:lastPrinted>2021-12-27T14:23:41Z</cp:lastPrinted>
  <dcterms:created xsi:type="dcterms:W3CDTF">1996-10-08T23:32:33Z</dcterms:created>
  <dcterms:modified xsi:type="dcterms:W3CDTF">2023-12-07T06:46:30Z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