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7"/>
  </bookViews>
  <sheets>
    <sheet name="многодневная гонка" sheetId="122" r:id="rId1"/>
  </sheets>
  <definedNames>
    <definedName name="_xlnm.Print_Titles" localSheetId="0">'многодневная гонка'!$21:$22</definedName>
    <definedName name="_xlnm.Print_Area" localSheetId="0">'многодневная гонка'!$A$1:$AD$89</definedName>
  </definedNames>
  <calcPr calcId="152511"/>
</workbook>
</file>

<file path=xl/calcChain.xml><?xml version="1.0" encoding="utf-8"?>
<calcChain xmlns="http://schemas.openxmlformats.org/spreadsheetml/2006/main">
  <c r="Z50" i="122" l="1"/>
  <c r="Z48" i="122"/>
  <c r="AA48" i="122" s="1"/>
  <c r="Z45" i="122"/>
  <c r="Z46" i="122"/>
  <c r="Z47" i="122"/>
  <c r="Z24" i="122"/>
  <c r="Z25" i="122"/>
  <c r="Z26" i="122"/>
  <c r="Z27" i="122"/>
  <c r="Z28" i="122"/>
  <c r="Z29" i="122"/>
  <c r="Z30" i="122"/>
  <c r="Z31" i="122"/>
  <c r="Z32" i="122"/>
  <c r="Z33" i="122"/>
  <c r="Z34" i="122"/>
  <c r="Z35" i="122"/>
  <c r="Z36" i="122"/>
  <c r="Z37" i="122"/>
  <c r="Z38" i="122"/>
  <c r="Z39" i="122"/>
  <c r="Z40" i="122"/>
  <c r="Z41" i="122"/>
  <c r="Z42" i="122"/>
  <c r="Z43" i="122"/>
  <c r="Z44" i="122"/>
  <c r="Z23" i="122"/>
  <c r="AA49" i="122" s="1"/>
  <c r="AA50" i="122" l="1"/>
  <c r="AD77" i="122"/>
  <c r="AD78" i="122"/>
  <c r="AD76" i="122"/>
  <c r="AD75" i="122"/>
  <c r="AD74" i="122"/>
  <c r="J78" i="122"/>
  <c r="J77" i="122"/>
  <c r="AB40" i="122"/>
  <c r="AB41" i="122"/>
  <c r="AB42" i="122"/>
  <c r="AB43" i="122"/>
  <c r="AB44" i="122"/>
  <c r="AB45" i="122"/>
  <c r="AB46" i="122"/>
  <c r="AB47" i="122"/>
  <c r="AB48" i="122"/>
  <c r="AB65" i="122"/>
  <c r="AB68" i="122"/>
  <c r="AB59" i="122"/>
  <c r="AB66" i="122"/>
  <c r="AB60" i="122"/>
  <c r="AB69" i="122"/>
  <c r="AB53" i="122"/>
  <c r="AB67" i="122"/>
  <c r="AB54" i="122"/>
  <c r="AB55" i="122"/>
  <c r="AB56" i="122"/>
  <c r="AB57" i="122"/>
  <c r="AB58" i="122"/>
  <c r="AB64" i="122"/>
  <c r="AB61" i="122"/>
  <c r="AB51" i="122"/>
  <c r="AB62" i="122"/>
  <c r="AB52" i="122"/>
  <c r="AB63" i="122"/>
  <c r="AB70" i="122"/>
  <c r="AB71" i="122"/>
  <c r="AA39" i="122" l="1"/>
  <c r="AA47" i="122"/>
  <c r="AA43" i="122"/>
  <c r="AA45" i="122"/>
  <c r="AA41" i="122"/>
  <c r="AA46" i="122"/>
  <c r="AA44" i="122"/>
  <c r="AA42" i="122"/>
  <c r="AA40" i="122"/>
  <c r="AA24" i="122"/>
  <c r="AB26" i="122"/>
  <c r="AB27" i="122"/>
  <c r="AB28" i="122"/>
  <c r="AB29" i="122"/>
  <c r="AB30" i="122"/>
  <c r="AB31" i="122"/>
  <c r="AB32" i="122"/>
  <c r="AB33" i="122"/>
  <c r="AB34" i="122"/>
  <c r="AB35" i="122"/>
  <c r="AB36" i="122"/>
  <c r="AB37" i="122"/>
  <c r="AB38" i="122"/>
  <c r="AB39" i="122"/>
  <c r="AB24" i="122"/>
  <c r="AB25" i="122"/>
  <c r="AB23" i="122"/>
  <c r="AA25" i="122"/>
  <c r="AA26" i="122"/>
  <c r="AA27" i="122"/>
  <c r="AA28" i="122"/>
  <c r="AA29" i="122"/>
  <c r="AA30" i="122"/>
  <c r="AA31" i="122"/>
  <c r="AA32" i="122"/>
  <c r="AA33" i="122"/>
  <c r="AA34" i="122"/>
  <c r="AA35" i="122"/>
  <c r="AA36" i="122"/>
  <c r="AA37" i="122"/>
  <c r="AA38" i="122"/>
  <c r="J79" i="122" l="1"/>
  <c r="AD79" i="122" l="1"/>
  <c r="Z89" i="122" l="1"/>
  <c r="G89" i="122"/>
  <c r="AD80" i="122"/>
  <c r="J81" i="122"/>
  <c r="J80" i="122"/>
  <c r="J76" i="122" l="1"/>
  <c r="J75" i="122" s="1"/>
</calcChain>
</file>

<file path=xl/sharedStrings.xml><?xml version="1.0" encoding="utf-8"?>
<sst xmlns="http://schemas.openxmlformats.org/spreadsheetml/2006/main" count="319" uniqueCount="190">
  <si>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</si>
  <si>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</si>
  <si>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</si>
  <si>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</si>
  <si>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</si>
  <si>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</si>
  <si>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</si>
  <si>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</si>
  <si>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</si>
  <si>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</si>
  <si>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</si>
  <si>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</si>
  <si>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</si>
  <si>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</si>
  <si>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</si>
  <si>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</si>
  <si>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</si>
  <si>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</si>
  <si>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</si>
  <si>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</si>
  <si>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</si>
  <si>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</si>
  <si>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</si>
  <si>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</si>
  <si>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</si>
  <si>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</si>
  <si>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</si>
  <si>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</si>
  <si>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</si>
  <si>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</si>
  <si>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</si>
  <si>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</si>
  <si>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</si>
  <si>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</si>
  <si>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</si>
  <si>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</si>
  <si>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</si>
  <si>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</si>
  <si>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</si>
  <si>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РЕЗУЛЬТАТ И МЕСТО НА ЭТАПАХ</t>
  </si>
  <si>
    <t>ВЫПОЛНЕНИЕ НТУ ЕВСК</t>
  </si>
  <si>
    <t>1 этап</t>
  </si>
  <si>
    <t>2 этап</t>
  </si>
  <si>
    <t>3 этап</t>
  </si>
  <si>
    <t/>
  </si>
  <si>
    <t>№ ВРВС: 0080671811Я</t>
  </si>
  <si>
    <t>ГЛАВНЫЙ СЕКРЕТАРЬ</t>
  </si>
  <si>
    <t>ДИСТАНЦИЯ/ ЭТАПОВ</t>
  </si>
  <si>
    <t>Московская область</t>
  </si>
  <si>
    <t>Самарская область</t>
  </si>
  <si>
    <t>Свердловская область</t>
  </si>
  <si>
    <t>Удмуртская Республика</t>
  </si>
  <si>
    <t>4 этап</t>
  </si>
  <si>
    <t>5 этап</t>
  </si>
  <si>
    <t>Москва</t>
  </si>
  <si>
    <t>НФ</t>
  </si>
  <si>
    <t>НС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</si>
  <si>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</si>
  <si>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</si>
  <si>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</si>
  <si>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</si>
  <si>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6 этап</t>
  </si>
  <si>
    <t>7 этап</t>
  </si>
  <si>
    <t>8 этап</t>
  </si>
  <si>
    <t>9 этап</t>
  </si>
  <si>
    <t>Комитет Республики Адыгея по физической культуре и спорту</t>
  </si>
  <si>
    <t>Федерация велосипедного спорта Республики Адыгея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</si>
  <si>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</si>
  <si>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02-13 сентября 2021 года</t>
    </r>
  </si>
  <si>
    <t>ТРУШИН Б.К. (ВК., г.Саратов)</t>
  </si>
  <si>
    <t>АЗАРОВ С.Н. (ВК, г.Санкт‐Петербург)</t>
  </si>
  <si>
    <t>ДОБРЕНЬКОВ В.В. (ВК, Тольятти)</t>
  </si>
  <si>
    <t xml:space="preserve">МАКСИМАЛЬНЫЙ ПЕРЕПАД (HD)(м): </t>
  </si>
  <si>
    <t xml:space="preserve">СУММА ПОЛОЖИТЕЛЬНЫХ ПЕРЕПАДОВ ВЫСОТЫ НА ДИСТАНЦИИ (ТС)(м): </t>
  </si>
  <si>
    <t>№ ЕКП 2021: 32485</t>
  </si>
  <si>
    <t>Тюменская область</t>
  </si>
  <si>
    <t>Санкт-Петербург</t>
  </si>
  <si>
    <t>Новосибирская область</t>
  </si>
  <si>
    <t>Омская область</t>
  </si>
  <si>
    <t>Республика Крым</t>
  </si>
  <si>
    <t>Краснодарский край</t>
  </si>
  <si>
    <t>Республика Адыгея</t>
  </si>
  <si>
    <t>не стартовал 7 этап</t>
  </si>
  <si>
    <t>не стартовал 5 этап</t>
  </si>
  <si>
    <t>не стартовал 4 этап</t>
  </si>
  <si>
    <t>ВСЕРОССИЙСКИЕ СОРЕВНОВАНИЯ</t>
  </si>
  <si>
    <t>Юниоры 17-18 лет</t>
  </si>
  <si>
    <t>МИЛЛЕР Кирилл</t>
  </si>
  <si>
    <t>18.12.2003</t>
  </si>
  <si>
    <t>БЛОХИН Иван</t>
  </si>
  <si>
    <t>29.04.2004</t>
  </si>
  <si>
    <t>Нижегородская область</t>
  </si>
  <si>
    <t>ГУТОВСКИЙ Владислав</t>
  </si>
  <si>
    <t>15.09.2003</t>
  </si>
  <si>
    <t>АНИСИМОВ Иван</t>
  </si>
  <si>
    <t>20.04.2003</t>
  </si>
  <si>
    <t>Ленинградская область</t>
  </si>
  <si>
    <t>ПЛАКУШКИН Иван</t>
  </si>
  <si>
    <t>07.06.2004</t>
  </si>
  <si>
    <t>БРЕСЛАВСКИЙ Роман</t>
  </si>
  <si>
    <t>30.04.2003</t>
  </si>
  <si>
    <t>СУТЯГИН Кирилл</t>
  </si>
  <si>
    <t>25.04.2003</t>
  </si>
  <si>
    <t>ДИКИЙ Марк</t>
  </si>
  <si>
    <t>25.07.2003</t>
  </si>
  <si>
    <t>СИДОВ Роман</t>
  </si>
  <si>
    <t>11.03.2004</t>
  </si>
  <si>
    <t>МАЛИНОВСКИЙ Никита</t>
  </si>
  <si>
    <t>06.06.2004</t>
  </si>
  <si>
    <t>САННИКОВ Илья</t>
  </si>
  <si>
    <t>05.10.2004</t>
  </si>
  <si>
    <t>РАДУЛОВ Артём</t>
  </si>
  <si>
    <t>18.03.2003</t>
  </si>
  <si>
    <t>Ростовская область</t>
  </si>
  <si>
    <t>КОЛЕСНИКОВ Максим</t>
  </si>
  <si>
    <t>18.04.2003</t>
  </si>
  <si>
    <t>СВИРИДОВ Егор</t>
  </si>
  <si>
    <t>31.08.2004</t>
  </si>
  <si>
    <t>МОЛЧАНОВ Иван</t>
  </si>
  <si>
    <t>17.09.2003</t>
  </si>
  <si>
    <t>НИКИШИН Денис</t>
  </si>
  <si>
    <t>11.05.2004</t>
  </si>
  <si>
    <t>ГОЛОВАХА Мирослав</t>
  </si>
  <si>
    <t>14.10.2004</t>
  </si>
  <si>
    <t>АБИТОВ Ильнур</t>
  </si>
  <si>
    <t>16.11.2004</t>
  </si>
  <si>
    <t>Саратовская область</t>
  </si>
  <si>
    <t>ДМИТРИЕВ Иван</t>
  </si>
  <si>
    <t>10.10.2003</t>
  </si>
  <si>
    <t>СМИРНОВ Владислав</t>
  </si>
  <si>
    <t>20.02.2004</t>
  </si>
  <si>
    <t>ДОЛ МАТОВ Александр</t>
  </si>
  <si>
    <t>22.09.2003</t>
  </si>
  <si>
    <t>ШИШКИН Егор</t>
  </si>
  <si>
    <t>01.10.2004</t>
  </si>
  <si>
    <t>ШМАКАЕВ Кирилл</t>
  </si>
  <si>
    <t>12.07.2004</t>
  </si>
  <si>
    <t>ФЕСЕНКО Даниил</t>
  </si>
  <si>
    <t>14.06.2004</t>
  </si>
  <si>
    <t>ДЕМЧЕНКО Даниил</t>
  </si>
  <si>
    <t>27.10.2003</t>
  </si>
  <si>
    <t>ШИРКОВСКИЙ Николай</t>
  </si>
  <si>
    <t>20.03.2003</t>
  </si>
  <si>
    <t>ПОДБЕЛЛО Иван</t>
  </si>
  <si>
    <t>15.02.2004</t>
  </si>
  <si>
    <t>ГАЛИЦКИЙ Артем</t>
  </si>
  <si>
    <t>30.07.2004</t>
  </si>
  <si>
    <t>ЕСИК Артемий</t>
  </si>
  <si>
    <t>23.06.2003</t>
  </si>
  <si>
    <t>КОНДРАТЬЕВ Артем</t>
  </si>
  <si>
    <t>09.11.2003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</si>
  <si>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</si>
  <si>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</si>
  <si>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</si>
  <si>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</si>
  <si>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</si>
  <si>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</si>
  <si>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ТЕЛЕГИН Никита</t>
  </si>
  <si>
    <t>18.02.2004</t>
  </si>
  <si>
    <t>ПАЛАГИЧЕВ Иван</t>
  </si>
  <si>
    <t>05.07.2003</t>
  </si>
  <si>
    <t>ОРЕХОВ Максим</t>
  </si>
  <si>
    <t>02.03.2003</t>
  </si>
  <si>
    <t>ДОКУЧАЕВ Михаил</t>
  </si>
  <si>
    <t>07.07.2003</t>
  </si>
  <si>
    <t>ДОРОШЕНКО Святослав</t>
  </si>
  <si>
    <t>12.05.2003</t>
  </si>
  <si>
    <t>ЗАКИРОВ Тимур</t>
  </si>
  <si>
    <t>САЛОМАТОВ Семён</t>
  </si>
  <si>
    <t>04.08.2003</t>
  </si>
  <si>
    <t>САМОЙЛОВ Даниил</t>
  </si>
  <si>
    <t>21.03.2003</t>
  </si>
  <si>
    <t>СУХИХ Максим</t>
  </si>
  <si>
    <t>01.08.2004</t>
  </si>
  <si>
    <t>ТИШКИН Александр</t>
  </si>
  <si>
    <t>27.05.2003</t>
  </si>
  <si>
    <t>ТЕТЕНКОВ Глеб</t>
  </si>
  <si>
    <t>26.01.2004</t>
  </si>
  <si>
    <t>ХУСАИНОВ Ильфат</t>
  </si>
  <si>
    <t>21.04.2003</t>
  </si>
  <si>
    <t>ЗИННИК Владислав</t>
  </si>
  <si>
    <t>21.05.2004</t>
  </si>
  <si>
    <t>ЗДЕРИХИН Артём</t>
  </si>
  <si>
    <t>23.05.2004</t>
  </si>
  <si>
    <t>ВАКУЛИН Игорь</t>
  </si>
  <si>
    <t>12.03.2004</t>
  </si>
  <si>
    <t>Кемеровская область</t>
  </si>
  <si>
    <t>ГРЯЗНОВ Денис</t>
  </si>
  <si>
    <t>10.04.2004</t>
  </si>
  <si>
    <t>не стартовал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</si>
</sst>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4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1" fontId="14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46" fontId="14" fillId="0" borderId="5" xfId="2" applyNumberFormat="1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1" fontId="8" fillId="0" borderId="26" xfId="2" applyNumberFormat="1" applyFont="1" applyBorder="1" applyAlignment="1">
      <alignment horizontal="center"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1" fontId="18" fillId="0" borderId="0" xfId="2" applyNumberFormat="1" applyFont="1" applyAlignment="1">
      <alignment horizontal="center"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1" fontId="15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vertical="center"/>
    </xf>
    <xf numFmtId="1" fontId="8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46" fontId="9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9" fontId="15" fillId="0" borderId="0" xfId="2" applyNumberFormat="1" applyFont="1" applyAlignment="1">
      <alignment horizontal="righ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left" vertical="center"/>
    </xf>
    <xf numFmtId="1" fontId="8" fillId="0" borderId="5" xfId="2" applyNumberFormat="1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46" fontId="9" fillId="0" borderId="0" xfId="2" applyNumberFormat="1" applyFont="1" applyAlignment="1">
      <alignment horizontal="center" vertical="center"/>
    </xf>
    <xf numFmtId="21" fontId="8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0" fontId="18" fillId="0" borderId="2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" fontId="15" fillId="0" borderId="0" xfId="2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/>
    </xf>
    <xf numFmtId="0" fontId="18" fillId="0" borderId="2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46" fontId="9" fillId="2" borderId="31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6" fontId="8" fillId="0" borderId="1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558801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  <xdr:oneCellAnchor>
    <xdr:from>
      <xdr:col>29</xdr:col>
      <xdr:colOff>63500</xdr:colOff>
      <xdr:row>0</xdr:row>
      <xdr:rowOff>127000</xdr:rowOff>
    </xdr:from>
    <xdr:ext cx="935180" cy="841868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04125" y="127000"/>
          <a:ext cx="935180" cy="841868"/>
        </a:xfrm>
        <a:prstGeom prst="rect">
          <a:avLst/>
        </a:prstGeom>
      </xdr:spPr>
    </xdr:pic>
    <xdr:clientData/>
  </xdr:oneCellAnchor>
  <xdr:oneCellAnchor>
    <xdr:from>
      <xdr:col>7</xdr:col>
      <xdr:colOff>523874</xdr:colOff>
      <xdr:row>83</xdr:row>
      <xdr:rowOff>158617</xdr:rowOff>
    </xdr:from>
    <xdr:ext cx="1000125" cy="48543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07249" y="23383742"/>
          <a:ext cx="1000125" cy="485438"/>
        </a:xfrm>
        <a:prstGeom prst="rect">
          <a:avLst/>
        </a:prstGeom>
      </xdr:spPr>
    </xdr:pic>
    <xdr:clientData/>
  </xdr:oneCellAnchor>
  <xdr:oneCellAnchor>
    <xdr:from>
      <xdr:col>27</xdr:col>
      <xdr:colOff>158750</xdr:colOff>
      <xdr:row>83</xdr:row>
      <xdr:rowOff>127000</xdr:rowOff>
    </xdr:from>
    <xdr:ext cx="862886" cy="452580"/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843625" y="23352125"/>
          <a:ext cx="862886" cy="4525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D90"/>
  <sheetViews>
    <sheetView tabSelected="1" view="pageBreakPreview" topLeftCell="A7" zoomScale="60" zoomScaleNormal="100" workbookViewId="0">
      <selection activeCell="AK51" sqref="AK51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3" style="1" customWidth="1"/>
    <col min="4" max="4" width="26.140625" style="2" customWidth="1"/>
    <col min="5" max="5" width="10.7109375" style="2" customWidth="1"/>
    <col min="6" max="6" width="8.7109375" style="2" customWidth="1"/>
    <col min="7" max="7" width="22.28515625" style="2" customWidth="1"/>
    <col min="8" max="8" width="15.28515625" style="2" customWidth="1"/>
    <col min="9" max="9" width="7.85546875" style="56" customWidth="1"/>
    <col min="10" max="10" width="9.85546875" style="2" customWidth="1"/>
    <col min="11" max="11" width="6.5703125" style="56" customWidth="1"/>
    <col min="12" max="12" width="9.42578125" style="2" customWidth="1"/>
    <col min="13" max="13" width="5.28515625" style="56" customWidth="1"/>
    <col min="14" max="14" width="9.28515625" style="56" customWidth="1"/>
    <col min="15" max="15" width="5.28515625" style="56" customWidth="1"/>
    <col min="16" max="16" width="9" style="56" customWidth="1"/>
    <col min="17" max="17" width="5.42578125" style="56" customWidth="1"/>
    <col min="18" max="18" width="9" style="56" customWidth="1"/>
    <col min="19" max="19" width="5.7109375" style="56" customWidth="1"/>
    <col min="20" max="20" width="9" style="56" customWidth="1"/>
    <col min="21" max="21" width="5.85546875" style="56" customWidth="1"/>
    <col min="22" max="22" width="9" style="56" customWidth="1"/>
    <col min="23" max="23" width="5.42578125" style="56" customWidth="1"/>
    <col min="24" max="24" width="9" style="56" customWidth="1"/>
    <col min="25" max="25" width="5.85546875" style="56" customWidth="1"/>
    <col min="26" max="26" width="11.140625" style="58" customWidth="1"/>
    <col min="27" max="27" width="12.7109375" style="78" customWidth="1"/>
    <col min="28" max="28" width="10" style="2" customWidth="1"/>
    <col min="29" max="29" width="13.28515625" style="2" customWidth="1"/>
    <col min="30" max="30" width="21" style="2" customWidth="1"/>
    <col min="31" max="16384" width="9.140625" style="2"/>
  </cols>
  <sheetData>
    <row r="1" spans="1:30" ht="15.7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0" ht="22.5" customHeight="1" x14ac:dyDescent="0.2">
      <c r="A2" s="139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21" x14ac:dyDescent="0.2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21" x14ac:dyDescent="0.2">
      <c r="A4" s="139" t="s">
        <v>66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15" customHeight="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s="3" customFormat="1" ht="28.5" x14ac:dyDescent="0.2">
      <c r="A6" s="140" t="s">
        <v>85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s="3" customFormat="1" ht="18" customHeight="1" x14ac:dyDescent="0.2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0" s="3" customFormat="1" ht="6" customHeight="1" thickBot="1" x14ac:dyDescent="0.25">
      <c r="A8" s="128" t="s">
        <v>44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30" ht="18" customHeight="1" thickTop="1" x14ac:dyDescent="0.2">
      <c r="A9" s="131" t="s">
        <v>38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</row>
    <row r="10" spans="1:30" ht="18" customHeight="1" x14ac:dyDescent="0.2">
      <c r="A10" s="134" t="s">
        <v>24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</row>
    <row r="11" spans="1:30" ht="19.5" customHeight="1" x14ac:dyDescent="0.2">
      <c r="A11" s="134" t="s">
        <v>86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</row>
    <row r="12" spans="1:30" ht="7.5" customHeight="1" x14ac:dyDescent="0.2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</row>
    <row r="13" spans="1:30" ht="15.75" x14ac:dyDescent="0.2">
      <c r="A13" s="109" t="s">
        <v>67</v>
      </c>
      <c r="B13" s="110"/>
      <c r="C13" s="110"/>
      <c r="D13" s="110"/>
      <c r="E13" s="6"/>
      <c r="F13" s="6"/>
      <c r="G13" s="100" t="s">
        <v>59</v>
      </c>
      <c r="H13" s="6"/>
      <c r="I13" s="5"/>
      <c r="J13" s="6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7"/>
      <c r="AA13" s="8"/>
      <c r="AB13" s="6"/>
      <c r="AC13" s="9"/>
      <c r="AD13" s="10" t="s">
        <v>45</v>
      </c>
    </row>
    <row r="14" spans="1:30" ht="15.75" x14ac:dyDescent="0.2">
      <c r="A14" s="111" t="s">
        <v>68</v>
      </c>
      <c r="B14" s="112"/>
      <c r="C14" s="112"/>
      <c r="D14" s="112"/>
      <c r="E14" s="11"/>
      <c r="F14" s="11"/>
      <c r="G14" s="104" t="s">
        <v>60</v>
      </c>
      <c r="H14" s="11"/>
      <c r="I14" s="12"/>
      <c r="J14" s="11"/>
      <c r="K14" s="12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14"/>
      <c r="AB14" s="11"/>
      <c r="AC14" s="15"/>
      <c r="AD14" s="16" t="s">
        <v>74</v>
      </c>
    </row>
    <row r="15" spans="1:30" ht="15" x14ac:dyDescent="0.2">
      <c r="A15" s="160" t="s">
        <v>9</v>
      </c>
      <c r="B15" s="158"/>
      <c r="C15" s="158"/>
      <c r="D15" s="158"/>
      <c r="E15" s="158"/>
      <c r="F15" s="158"/>
      <c r="G15" s="161"/>
      <c r="H15" s="157" t="s">
        <v>1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</row>
    <row r="16" spans="1:30" ht="15" x14ac:dyDescent="0.2">
      <c r="A16" s="17" t="s">
        <v>17</v>
      </c>
      <c r="B16" s="18"/>
      <c r="C16" s="18"/>
      <c r="D16" s="19"/>
      <c r="E16" s="20"/>
      <c r="F16" s="19"/>
      <c r="G16" s="21" t="s">
        <v>44</v>
      </c>
      <c r="H16" s="11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6"/>
    </row>
    <row r="17" spans="1:30" ht="15" x14ac:dyDescent="0.2">
      <c r="A17" s="17" t="s">
        <v>18</v>
      </c>
      <c r="B17" s="18"/>
      <c r="C17" s="18"/>
      <c r="D17" s="21"/>
      <c r="E17" s="20"/>
      <c r="F17" s="19"/>
      <c r="G17" s="21" t="s">
        <v>69</v>
      </c>
      <c r="H17" s="118" t="s">
        <v>72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</row>
    <row r="18" spans="1:30" ht="15" x14ac:dyDescent="0.2">
      <c r="A18" s="79" t="s">
        <v>19</v>
      </c>
      <c r="B18" s="18"/>
      <c r="C18" s="18"/>
      <c r="D18" s="21"/>
      <c r="E18" s="20"/>
      <c r="F18" s="19"/>
      <c r="G18" s="21" t="s">
        <v>70</v>
      </c>
      <c r="H18" s="118" t="s">
        <v>73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20"/>
    </row>
    <row r="19" spans="1:30" ht="16.5" thickBot="1" x14ac:dyDescent="0.25">
      <c r="A19" s="17" t="s">
        <v>15</v>
      </c>
      <c r="B19" s="27"/>
      <c r="C19" s="27"/>
      <c r="D19" s="28"/>
      <c r="E19" s="28"/>
      <c r="F19" s="28"/>
      <c r="G19" s="21" t="s">
        <v>71</v>
      </c>
      <c r="H19" s="22" t="s">
        <v>47</v>
      </c>
      <c r="I19" s="23"/>
      <c r="J19" s="24"/>
      <c r="K19" s="23"/>
      <c r="L19" s="24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5"/>
      <c r="AA19" s="26"/>
      <c r="AB19" s="29">
        <v>983</v>
      </c>
      <c r="AD19" s="30">
        <v>9</v>
      </c>
    </row>
    <row r="20" spans="1:30" ht="7.5" customHeight="1" thickTop="1" thickBot="1" x14ac:dyDescent="0.25">
      <c r="A20" s="31"/>
      <c r="B20" s="32"/>
      <c r="C20" s="32"/>
      <c r="D20" s="33"/>
      <c r="E20" s="33"/>
      <c r="F20" s="33"/>
      <c r="G20" s="33"/>
      <c r="H20" s="33"/>
      <c r="I20" s="34"/>
      <c r="J20" s="33"/>
      <c r="K20" s="34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6"/>
      <c r="AB20" s="33"/>
      <c r="AC20" s="33"/>
      <c r="AD20" s="37"/>
    </row>
    <row r="21" spans="1:30" s="38" customFormat="1" ht="21" customHeight="1" thickTop="1" x14ac:dyDescent="0.2">
      <c r="A21" s="137" t="s">
        <v>6</v>
      </c>
      <c r="B21" s="113" t="s">
        <v>12</v>
      </c>
      <c r="C21" s="113" t="s">
        <v>36</v>
      </c>
      <c r="D21" s="113" t="s">
        <v>2</v>
      </c>
      <c r="E21" s="113" t="s">
        <v>34</v>
      </c>
      <c r="F21" s="113" t="s">
        <v>8</v>
      </c>
      <c r="G21" s="113" t="s">
        <v>13</v>
      </c>
      <c r="H21" s="113" t="s">
        <v>39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22" t="s">
        <v>7</v>
      </c>
      <c r="AA21" s="124" t="s">
        <v>23</v>
      </c>
      <c r="AB21" s="113" t="s">
        <v>21</v>
      </c>
      <c r="AC21" s="126" t="s">
        <v>40</v>
      </c>
      <c r="AD21" s="129" t="s">
        <v>14</v>
      </c>
    </row>
    <row r="22" spans="1:30" s="38" customFormat="1" ht="22.5" customHeight="1" x14ac:dyDescent="0.2">
      <c r="A22" s="138"/>
      <c r="B22" s="117"/>
      <c r="C22" s="117"/>
      <c r="D22" s="117"/>
      <c r="E22" s="117"/>
      <c r="F22" s="117"/>
      <c r="G22" s="117"/>
      <c r="H22" s="117" t="s">
        <v>41</v>
      </c>
      <c r="I22" s="117"/>
      <c r="J22" s="117" t="s">
        <v>42</v>
      </c>
      <c r="K22" s="117"/>
      <c r="L22" s="117" t="s">
        <v>43</v>
      </c>
      <c r="M22" s="117"/>
      <c r="N22" s="117" t="s">
        <v>52</v>
      </c>
      <c r="O22" s="117"/>
      <c r="P22" s="117" t="s">
        <v>53</v>
      </c>
      <c r="Q22" s="117"/>
      <c r="R22" s="117" t="s">
        <v>61</v>
      </c>
      <c r="S22" s="117"/>
      <c r="T22" s="117" t="s">
        <v>62</v>
      </c>
      <c r="U22" s="117"/>
      <c r="V22" s="117" t="s">
        <v>63</v>
      </c>
      <c r="W22" s="117"/>
      <c r="X22" s="117" t="s">
        <v>64</v>
      </c>
      <c r="Y22" s="117"/>
      <c r="Z22" s="123"/>
      <c r="AA22" s="125"/>
      <c r="AB22" s="117"/>
      <c r="AC22" s="127"/>
      <c r="AD22" s="130"/>
    </row>
    <row r="23" spans="1:30" ht="27" customHeight="1" x14ac:dyDescent="0.2">
      <c r="A23" s="91">
        <v>1</v>
      </c>
      <c r="B23" s="86">
        <v>142</v>
      </c>
      <c r="C23" s="87">
        <v>10053688268</v>
      </c>
      <c r="D23" s="88" t="s">
        <v>87</v>
      </c>
      <c r="E23" s="86" t="s">
        <v>88</v>
      </c>
      <c r="F23" s="87" t="s">
        <v>31</v>
      </c>
      <c r="G23" s="87" t="s">
        <v>75</v>
      </c>
      <c r="H23" s="90">
        <v>0.11069444444444444</v>
      </c>
      <c r="I23" s="86">
        <v>11</v>
      </c>
      <c r="J23" s="90">
        <v>0.12693287037037038</v>
      </c>
      <c r="K23" s="86">
        <v>9</v>
      </c>
      <c r="L23" s="90">
        <v>0.11475694444444444</v>
      </c>
      <c r="M23" s="86">
        <v>1</v>
      </c>
      <c r="N23" s="90">
        <v>0.13688657407407409</v>
      </c>
      <c r="O23" s="86">
        <v>2</v>
      </c>
      <c r="P23" s="90">
        <v>0.11628472222222223</v>
      </c>
      <c r="Q23" s="105">
        <v>5</v>
      </c>
      <c r="R23" s="90">
        <v>0.11174768518518519</v>
      </c>
      <c r="S23" s="105">
        <v>8</v>
      </c>
      <c r="T23" s="90">
        <v>0.1171875</v>
      </c>
      <c r="U23" s="105">
        <v>8</v>
      </c>
      <c r="V23" s="90">
        <v>0.10155092592592592</v>
      </c>
      <c r="W23" s="105">
        <v>4</v>
      </c>
      <c r="X23" s="90">
        <v>1.1354166666666667E-2</v>
      </c>
      <c r="Y23" s="86">
        <v>2</v>
      </c>
      <c r="Z23" s="90">
        <f>SUM(H23,J23,L23,N23,P23,R23,T23,V23,X23)</f>
        <v>0.94739583333333333</v>
      </c>
      <c r="AA23" s="90"/>
      <c r="AB23" s="89">
        <f t="shared" ref="AB23:AB68" si="0">IFERROR($AB$19*3600/(HOUR(Z23)*3600+MINUTE(Z23)*60+SECOND(Z23)),"")</f>
        <v>43.232545354590435</v>
      </c>
      <c r="AC23" s="87" t="s">
        <v>22</v>
      </c>
      <c r="AD23" s="92"/>
    </row>
    <row r="24" spans="1:30" ht="27" customHeight="1" x14ac:dyDescent="0.2">
      <c r="A24" s="91">
        <v>2</v>
      </c>
      <c r="B24" s="86">
        <v>143</v>
      </c>
      <c r="C24" s="87">
        <v>10054315334</v>
      </c>
      <c r="D24" s="88" t="s">
        <v>89</v>
      </c>
      <c r="E24" s="86" t="s">
        <v>90</v>
      </c>
      <c r="F24" s="87" t="s">
        <v>31</v>
      </c>
      <c r="G24" s="108" t="s">
        <v>91</v>
      </c>
      <c r="H24" s="90">
        <v>0.11069444444444444</v>
      </c>
      <c r="I24" s="86">
        <v>9</v>
      </c>
      <c r="J24" s="90">
        <v>0.12681712962962963</v>
      </c>
      <c r="K24" s="86">
        <v>1</v>
      </c>
      <c r="L24" s="90">
        <v>0.11516203703703703</v>
      </c>
      <c r="M24" s="86">
        <v>3</v>
      </c>
      <c r="N24" s="90">
        <v>0.13730324074074074</v>
      </c>
      <c r="O24" s="86">
        <v>6</v>
      </c>
      <c r="P24" s="90">
        <v>0.11623842592592593</v>
      </c>
      <c r="Q24" s="105">
        <v>3</v>
      </c>
      <c r="R24" s="90">
        <v>0.11174768518518519</v>
      </c>
      <c r="S24" s="105">
        <v>5</v>
      </c>
      <c r="T24" s="90">
        <v>0.1171875</v>
      </c>
      <c r="U24" s="105">
        <v>6</v>
      </c>
      <c r="V24" s="90">
        <v>0.10155092592592592</v>
      </c>
      <c r="W24" s="105">
        <v>6</v>
      </c>
      <c r="X24" s="90">
        <v>1.1701388888888891E-2</v>
      </c>
      <c r="Y24" s="86">
        <v>9</v>
      </c>
      <c r="Z24" s="90">
        <f t="shared" ref="Z24:Z47" si="1">SUM(H24,J24,L24,N24,P24,R24,T24,V24,X24)</f>
        <v>0.94840277777777793</v>
      </c>
      <c r="AA24" s="90">
        <f t="shared" ref="AA24:AA50" si="2">Z24-$Z$23</f>
        <v>1.0069444444446018E-3</v>
      </c>
      <c r="AB24" s="89">
        <f t="shared" si="0"/>
        <v>43.186644211759535</v>
      </c>
      <c r="AC24" s="87" t="s">
        <v>31</v>
      </c>
      <c r="AD24" s="92"/>
    </row>
    <row r="25" spans="1:30" ht="27" customHeight="1" x14ac:dyDescent="0.2">
      <c r="A25" s="91">
        <v>3</v>
      </c>
      <c r="B25" s="86">
        <v>108</v>
      </c>
      <c r="C25" s="87">
        <v>10036091660</v>
      </c>
      <c r="D25" s="88" t="s">
        <v>92</v>
      </c>
      <c r="E25" s="86" t="s">
        <v>93</v>
      </c>
      <c r="F25" s="87" t="s">
        <v>31</v>
      </c>
      <c r="G25" s="87" t="s">
        <v>54</v>
      </c>
      <c r="H25" s="90">
        <v>0.11045138888888889</v>
      </c>
      <c r="I25" s="86">
        <v>1</v>
      </c>
      <c r="J25" s="90">
        <v>0.12688657407407408</v>
      </c>
      <c r="K25" s="86">
        <v>3</v>
      </c>
      <c r="L25" s="90">
        <v>0.11539351851851852</v>
      </c>
      <c r="M25" s="86">
        <v>5</v>
      </c>
      <c r="N25" s="90">
        <v>0.13690972222222222</v>
      </c>
      <c r="O25" s="86">
        <v>3</v>
      </c>
      <c r="P25" s="90">
        <v>0.11616898148148147</v>
      </c>
      <c r="Q25" s="105">
        <v>1</v>
      </c>
      <c r="R25" s="90">
        <v>0.11167824074074074</v>
      </c>
      <c r="S25" s="105">
        <v>2</v>
      </c>
      <c r="T25" s="90">
        <v>0.11707175925925926</v>
      </c>
      <c r="U25" s="105">
        <v>1</v>
      </c>
      <c r="V25" s="90">
        <v>0.10143518518518518</v>
      </c>
      <c r="W25" s="105">
        <v>1</v>
      </c>
      <c r="X25" s="90">
        <v>1.3356481481481483E-2</v>
      </c>
      <c r="Y25" s="86">
        <v>35</v>
      </c>
      <c r="Z25" s="90">
        <f t="shared" si="1"/>
        <v>0.94935185185185178</v>
      </c>
      <c r="AA25" s="90">
        <f t="shared" si="2"/>
        <v>1.9560185185184542E-3</v>
      </c>
      <c r="AB25" s="89">
        <f t="shared" si="0"/>
        <v>43.143470203842774</v>
      </c>
      <c r="AC25" s="87" t="s">
        <v>31</v>
      </c>
      <c r="AD25" s="92"/>
    </row>
    <row r="26" spans="1:30" ht="27" customHeight="1" x14ac:dyDescent="0.2">
      <c r="A26" s="91">
        <v>4</v>
      </c>
      <c r="B26" s="86">
        <v>118</v>
      </c>
      <c r="C26" s="87">
        <v>10036060742</v>
      </c>
      <c r="D26" s="88" t="s">
        <v>94</v>
      </c>
      <c r="E26" s="86" t="s">
        <v>95</v>
      </c>
      <c r="F26" s="87" t="s">
        <v>31</v>
      </c>
      <c r="G26" s="87" t="s">
        <v>96</v>
      </c>
      <c r="H26" s="90">
        <v>0.11069444444444444</v>
      </c>
      <c r="I26" s="86">
        <v>10</v>
      </c>
      <c r="J26" s="90">
        <v>0.12693287037037038</v>
      </c>
      <c r="K26" s="86">
        <v>5</v>
      </c>
      <c r="L26" s="90">
        <v>0.11539351851851852</v>
      </c>
      <c r="M26" s="86">
        <v>7</v>
      </c>
      <c r="N26" s="90">
        <v>0.13744212962962962</v>
      </c>
      <c r="O26" s="86">
        <v>8</v>
      </c>
      <c r="P26" s="90">
        <v>0.11651620370370371</v>
      </c>
      <c r="Q26" s="105">
        <v>11</v>
      </c>
      <c r="R26" s="90">
        <v>0.11174768518518519</v>
      </c>
      <c r="S26" s="105">
        <v>4</v>
      </c>
      <c r="T26" s="90">
        <v>0.1171875</v>
      </c>
      <c r="U26" s="105">
        <v>4</v>
      </c>
      <c r="V26" s="90">
        <v>0.10155092592592592</v>
      </c>
      <c r="W26" s="105">
        <v>10</v>
      </c>
      <c r="X26" s="90">
        <v>1.2002314814814815E-2</v>
      </c>
      <c r="Y26" s="86">
        <v>14</v>
      </c>
      <c r="Z26" s="90">
        <f t="shared" si="1"/>
        <v>0.94946759259259272</v>
      </c>
      <c r="AA26" s="90">
        <f t="shared" si="2"/>
        <v>2.0717592592593981E-3</v>
      </c>
      <c r="AB26" s="89">
        <f t="shared" si="0"/>
        <v>43.138210985688858</v>
      </c>
      <c r="AC26" s="87" t="s">
        <v>31</v>
      </c>
      <c r="AD26" s="92"/>
    </row>
    <row r="27" spans="1:30" ht="27" customHeight="1" x14ac:dyDescent="0.2">
      <c r="A27" s="91">
        <v>5</v>
      </c>
      <c r="B27" s="86">
        <v>144</v>
      </c>
      <c r="C27" s="87">
        <v>10091971744</v>
      </c>
      <c r="D27" s="88" t="s">
        <v>97</v>
      </c>
      <c r="E27" s="86" t="s">
        <v>98</v>
      </c>
      <c r="F27" s="87" t="s">
        <v>31</v>
      </c>
      <c r="G27" s="87" t="s">
        <v>80</v>
      </c>
      <c r="H27" s="90">
        <v>0.11052083333333333</v>
      </c>
      <c r="I27" s="86">
        <v>3</v>
      </c>
      <c r="J27" s="90">
        <v>0.12714120370370371</v>
      </c>
      <c r="K27" s="86">
        <v>16</v>
      </c>
      <c r="L27" s="90">
        <v>0.11554398148148148</v>
      </c>
      <c r="M27" s="86">
        <v>8</v>
      </c>
      <c r="N27" s="90">
        <v>0.13755787037037037</v>
      </c>
      <c r="O27" s="86">
        <v>10</v>
      </c>
      <c r="P27" s="90">
        <v>0.11651620370370371</v>
      </c>
      <c r="Q27" s="105">
        <v>12</v>
      </c>
      <c r="R27" s="90">
        <v>0.11193287037037036</v>
      </c>
      <c r="S27" s="105">
        <v>12</v>
      </c>
      <c r="T27" s="90">
        <v>0.1171875</v>
      </c>
      <c r="U27" s="105">
        <v>9</v>
      </c>
      <c r="V27" s="90">
        <v>0.10148148148148149</v>
      </c>
      <c r="W27" s="105">
        <v>2</v>
      </c>
      <c r="X27" s="90">
        <v>1.224537037037037E-2</v>
      </c>
      <c r="Y27" s="86">
        <v>20</v>
      </c>
      <c r="Z27" s="90">
        <f t="shared" si="1"/>
        <v>0.95012731481481483</v>
      </c>
      <c r="AA27" s="90">
        <f t="shared" si="2"/>
        <v>2.7314814814815014E-3</v>
      </c>
      <c r="AB27" s="89">
        <f t="shared" si="0"/>
        <v>43.108257908905969</v>
      </c>
      <c r="AC27" s="87" t="s">
        <v>31</v>
      </c>
      <c r="AD27" s="92"/>
    </row>
    <row r="28" spans="1:30" ht="27" customHeight="1" x14ac:dyDescent="0.2">
      <c r="A28" s="91">
        <v>6</v>
      </c>
      <c r="B28" s="86">
        <v>112</v>
      </c>
      <c r="C28" s="87">
        <v>10056623530</v>
      </c>
      <c r="D28" s="88" t="s">
        <v>99</v>
      </c>
      <c r="E28" s="86" t="s">
        <v>100</v>
      </c>
      <c r="F28" s="87" t="s">
        <v>31</v>
      </c>
      <c r="G28" s="87" t="s">
        <v>54</v>
      </c>
      <c r="H28" s="90">
        <v>0.11069444444444444</v>
      </c>
      <c r="I28" s="86">
        <v>12</v>
      </c>
      <c r="J28" s="90">
        <v>0.12740740740740741</v>
      </c>
      <c r="K28" s="86">
        <v>25</v>
      </c>
      <c r="L28" s="90">
        <v>0.11539351851851852</v>
      </c>
      <c r="M28" s="86">
        <v>4</v>
      </c>
      <c r="N28" s="90">
        <v>0.13752314814814814</v>
      </c>
      <c r="O28" s="86">
        <v>9</v>
      </c>
      <c r="P28" s="90">
        <v>0.11883101851851852</v>
      </c>
      <c r="Q28" s="105">
        <v>23</v>
      </c>
      <c r="R28" s="90">
        <v>0.11212962962962963</v>
      </c>
      <c r="S28" s="105">
        <v>14</v>
      </c>
      <c r="T28" s="90">
        <v>0.1171875</v>
      </c>
      <c r="U28" s="105">
        <v>12</v>
      </c>
      <c r="V28" s="90">
        <v>0.10155092592592592</v>
      </c>
      <c r="W28" s="105">
        <v>15</v>
      </c>
      <c r="X28" s="90">
        <v>1.1944444444444445E-2</v>
      </c>
      <c r="Y28" s="86">
        <v>13</v>
      </c>
      <c r="Z28" s="90">
        <f t="shared" si="1"/>
        <v>0.952662037037037</v>
      </c>
      <c r="AA28" s="90">
        <f t="shared" si="2"/>
        <v>5.2662037037036757E-3</v>
      </c>
      <c r="AB28" s="89">
        <f t="shared" si="0"/>
        <v>42.993560928198278</v>
      </c>
      <c r="AC28" s="87" t="s">
        <v>31</v>
      </c>
      <c r="AD28" s="92"/>
    </row>
    <row r="29" spans="1:30" ht="27" customHeight="1" x14ac:dyDescent="0.2">
      <c r="A29" s="91">
        <v>7</v>
      </c>
      <c r="B29" s="86">
        <v>109</v>
      </c>
      <c r="C29" s="87">
        <v>10054593301</v>
      </c>
      <c r="D29" s="88" t="s">
        <v>101</v>
      </c>
      <c r="E29" s="86" t="s">
        <v>102</v>
      </c>
      <c r="F29" s="87" t="s">
        <v>31</v>
      </c>
      <c r="G29" s="87" t="s">
        <v>54</v>
      </c>
      <c r="H29" s="90">
        <v>0.11065972222222221</v>
      </c>
      <c r="I29" s="86">
        <v>6</v>
      </c>
      <c r="J29" s="90">
        <v>0.12714120370370371</v>
      </c>
      <c r="K29" s="86">
        <v>13</v>
      </c>
      <c r="L29" s="90">
        <v>0.11634259259259259</v>
      </c>
      <c r="M29" s="86">
        <v>24</v>
      </c>
      <c r="N29" s="90">
        <v>0.13958333333333334</v>
      </c>
      <c r="O29" s="86">
        <v>22</v>
      </c>
      <c r="P29" s="90">
        <v>0.11665509259259259</v>
      </c>
      <c r="Q29" s="105">
        <v>17</v>
      </c>
      <c r="R29" s="90">
        <v>0.1122337962962963</v>
      </c>
      <c r="S29" s="105">
        <v>17</v>
      </c>
      <c r="T29" s="90">
        <v>0.1171875</v>
      </c>
      <c r="U29" s="105">
        <v>23</v>
      </c>
      <c r="V29" s="90">
        <v>0.10171296296296296</v>
      </c>
      <c r="W29" s="105">
        <v>28</v>
      </c>
      <c r="X29" s="90">
        <v>1.1574074074074075E-2</v>
      </c>
      <c r="Y29" s="86">
        <v>4</v>
      </c>
      <c r="Z29" s="90">
        <f t="shared" si="1"/>
        <v>0.95309027777777777</v>
      </c>
      <c r="AA29" s="90">
        <f t="shared" si="2"/>
        <v>5.6944444444444464E-3</v>
      </c>
      <c r="AB29" s="89">
        <f t="shared" si="0"/>
        <v>42.974243141826662</v>
      </c>
      <c r="AC29" s="87" t="s">
        <v>31</v>
      </c>
      <c r="AD29" s="92"/>
    </row>
    <row r="30" spans="1:30" ht="27" customHeight="1" x14ac:dyDescent="0.2">
      <c r="A30" s="91">
        <v>8</v>
      </c>
      <c r="B30" s="86">
        <v>129</v>
      </c>
      <c r="C30" s="87">
        <v>10105865881</v>
      </c>
      <c r="D30" s="88" t="s">
        <v>103</v>
      </c>
      <c r="E30" s="86" t="s">
        <v>104</v>
      </c>
      <c r="F30" s="87" t="s">
        <v>31</v>
      </c>
      <c r="G30" s="87" t="s">
        <v>78</v>
      </c>
      <c r="H30" s="90">
        <v>0.11108796296296297</v>
      </c>
      <c r="I30" s="86">
        <v>24</v>
      </c>
      <c r="J30" s="90">
        <v>0.12775462962962963</v>
      </c>
      <c r="K30" s="86">
        <v>33</v>
      </c>
      <c r="L30" s="90">
        <v>0.11633101851851851</v>
      </c>
      <c r="M30" s="86">
        <v>22</v>
      </c>
      <c r="N30" s="90">
        <v>0.13925925925925928</v>
      </c>
      <c r="O30" s="86">
        <v>21</v>
      </c>
      <c r="P30" s="90">
        <v>0.11651620370370371</v>
      </c>
      <c r="Q30" s="105">
        <v>15</v>
      </c>
      <c r="R30" s="90">
        <v>0.1122337962962963</v>
      </c>
      <c r="S30" s="105">
        <v>16</v>
      </c>
      <c r="T30" s="90">
        <v>0.1171875</v>
      </c>
      <c r="U30" s="105">
        <v>26</v>
      </c>
      <c r="V30" s="90">
        <v>0.10155092592592592</v>
      </c>
      <c r="W30" s="105">
        <v>26</v>
      </c>
      <c r="X30" s="90">
        <v>1.1608796296296296E-2</v>
      </c>
      <c r="Y30" s="86">
        <v>6</v>
      </c>
      <c r="Z30" s="90">
        <f t="shared" si="1"/>
        <v>0.95353009259259269</v>
      </c>
      <c r="AA30" s="90">
        <f t="shared" si="2"/>
        <v>6.134259259259367E-3</v>
      </c>
      <c r="AB30" s="89">
        <f t="shared" si="0"/>
        <v>42.954421314559688</v>
      </c>
      <c r="AC30" s="87" t="s">
        <v>31</v>
      </c>
      <c r="AD30" s="92"/>
    </row>
    <row r="31" spans="1:30" ht="27" customHeight="1" x14ac:dyDescent="0.2">
      <c r="A31" s="91">
        <v>9</v>
      </c>
      <c r="B31" s="86">
        <v>139</v>
      </c>
      <c r="C31" s="87">
        <v>10091152904</v>
      </c>
      <c r="D31" s="88" t="s">
        <v>105</v>
      </c>
      <c r="E31" s="86" t="s">
        <v>106</v>
      </c>
      <c r="F31" s="87" t="s">
        <v>31</v>
      </c>
      <c r="G31" s="87" t="s">
        <v>81</v>
      </c>
      <c r="H31" s="90">
        <v>0.11137731481481482</v>
      </c>
      <c r="I31" s="86">
        <v>29</v>
      </c>
      <c r="J31" s="90">
        <v>0.1272800925925926</v>
      </c>
      <c r="K31" s="86">
        <v>17</v>
      </c>
      <c r="L31" s="90">
        <v>0.11633101851851851</v>
      </c>
      <c r="M31" s="86">
        <v>23</v>
      </c>
      <c r="N31" s="90">
        <v>0.13969907407407409</v>
      </c>
      <c r="O31" s="86">
        <v>23</v>
      </c>
      <c r="P31" s="90">
        <v>0.1167824074074074</v>
      </c>
      <c r="Q31" s="105">
        <v>19</v>
      </c>
      <c r="R31" s="90">
        <v>0.11229166666666668</v>
      </c>
      <c r="S31" s="105">
        <v>19</v>
      </c>
      <c r="T31" s="90">
        <v>0.1171875</v>
      </c>
      <c r="U31" s="105">
        <v>16</v>
      </c>
      <c r="V31" s="90">
        <v>0.1017824074074074</v>
      </c>
      <c r="W31" s="105">
        <v>30</v>
      </c>
      <c r="X31" s="90">
        <v>1.1643518518518518E-2</v>
      </c>
      <c r="Y31" s="86">
        <v>8</v>
      </c>
      <c r="Z31" s="90">
        <f t="shared" si="1"/>
        <v>0.95437500000000008</v>
      </c>
      <c r="AA31" s="90">
        <f t="shared" si="2"/>
        <v>6.9791666666667584E-3</v>
      </c>
      <c r="AB31" s="89">
        <f t="shared" si="0"/>
        <v>42.916393800480243</v>
      </c>
      <c r="AC31" s="87" t="s">
        <v>31</v>
      </c>
      <c r="AD31" s="92"/>
    </row>
    <row r="32" spans="1:30" ht="27" customHeight="1" x14ac:dyDescent="0.2">
      <c r="A32" s="91">
        <v>10</v>
      </c>
      <c r="B32" s="86">
        <v>106</v>
      </c>
      <c r="C32" s="87">
        <v>10089252310</v>
      </c>
      <c r="D32" s="88" t="s">
        <v>107</v>
      </c>
      <c r="E32" s="86" t="s">
        <v>108</v>
      </c>
      <c r="F32" s="87" t="s">
        <v>31</v>
      </c>
      <c r="G32" s="87" t="s">
        <v>48</v>
      </c>
      <c r="H32" s="90">
        <v>0.11069444444444444</v>
      </c>
      <c r="I32" s="86">
        <v>8</v>
      </c>
      <c r="J32" s="90">
        <v>0.12730324074074076</v>
      </c>
      <c r="K32" s="86">
        <v>20</v>
      </c>
      <c r="L32" s="90">
        <v>0.11621527777777778</v>
      </c>
      <c r="M32" s="86">
        <v>19</v>
      </c>
      <c r="N32" s="90">
        <v>0.13843749999999999</v>
      </c>
      <c r="O32" s="86">
        <v>15</v>
      </c>
      <c r="P32" s="90">
        <v>0.11879629629629629</v>
      </c>
      <c r="Q32" s="105">
        <v>22</v>
      </c>
      <c r="R32" s="90">
        <v>0.11260416666666667</v>
      </c>
      <c r="S32" s="105">
        <v>25</v>
      </c>
      <c r="T32" s="90">
        <v>0.1171875</v>
      </c>
      <c r="U32" s="105">
        <v>11</v>
      </c>
      <c r="V32" s="90">
        <v>0.10155092592592592</v>
      </c>
      <c r="W32" s="105">
        <v>11</v>
      </c>
      <c r="X32" s="90">
        <v>1.2037037037037035E-2</v>
      </c>
      <c r="Y32" s="86">
        <v>15</v>
      </c>
      <c r="Z32" s="90">
        <f t="shared" si="1"/>
        <v>0.95482638888888904</v>
      </c>
      <c r="AA32" s="90">
        <f t="shared" si="2"/>
        <v>7.4305555555557179E-3</v>
      </c>
      <c r="AB32" s="89">
        <f t="shared" si="0"/>
        <v>42.896105312920469</v>
      </c>
      <c r="AC32" s="87" t="s">
        <v>31</v>
      </c>
      <c r="AD32" s="92"/>
    </row>
    <row r="33" spans="1:30" ht="27" customHeight="1" x14ac:dyDescent="0.2">
      <c r="A33" s="91">
        <v>11</v>
      </c>
      <c r="B33" s="86">
        <v>135</v>
      </c>
      <c r="C33" s="87">
        <v>10091410760</v>
      </c>
      <c r="D33" s="88" t="s">
        <v>109</v>
      </c>
      <c r="E33" s="86" t="s">
        <v>110</v>
      </c>
      <c r="F33" s="87" t="s">
        <v>33</v>
      </c>
      <c r="G33" s="87" t="s">
        <v>51</v>
      </c>
      <c r="H33" s="90">
        <v>0.11086805555555555</v>
      </c>
      <c r="I33" s="86">
        <v>15</v>
      </c>
      <c r="J33" s="90">
        <v>0.12740740740740741</v>
      </c>
      <c r="K33" s="86">
        <v>24</v>
      </c>
      <c r="L33" s="90">
        <v>0.11600694444444444</v>
      </c>
      <c r="M33" s="86">
        <v>15</v>
      </c>
      <c r="N33" s="90">
        <v>0.13902777777777778</v>
      </c>
      <c r="O33" s="86">
        <v>19</v>
      </c>
      <c r="P33" s="90">
        <v>0.11956018518518519</v>
      </c>
      <c r="Q33" s="105">
        <v>30</v>
      </c>
      <c r="R33" s="90">
        <v>0.11273148148148149</v>
      </c>
      <c r="S33" s="105">
        <v>29</v>
      </c>
      <c r="T33" s="90">
        <v>0.1171875</v>
      </c>
      <c r="U33" s="105">
        <v>24</v>
      </c>
      <c r="V33" s="90">
        <v>0.10155092592592592</v>
      </c>
      <c r="W33" s="105">
        <v>22</v>
      </c>
      <c r="X33" s="90">
        <v>1.2210648148148146E-2</v>
      </c>
      <c r="Y33" s="86">
        <v>18</v>
      </c>
      <c r="Z33" s="90">
        <f t="shared" si="1"/>
        <v>0.95655092592592594</v>
      </c>
      <c r="AA33" s="90">
        <f t="shared" si="2"/>
        <v>9.1550925925926174E-3</v>
      </c>
      <c r="AB33" s="89">
        <f t="shared" si="0"/>
        <v>42.818769208431142</v>
      </c>
      <c r="AC33" s="87" t="s">
        <v>31</v>
      </c>
      <c r="AD33" s="92"/>
    </row>
    <row r="34" spans="1:30" ht="27" customHeight="1" x14ac:dyDescent="0.2">
      <c r="A34" s="91">
        <v>12</v>
      </c>
      <c r="B34" s="86">
        <v>121</v>
      </c>
      <c r="C34" s="87">
        <v>10113209589</v>
      </c>
      <c r="D34" s="88" t="s">
        <v>111</v>
      </c>
      <c r="E34" s="86" t="s">
        <v>112</v>
      </c>
      <c r="F34" s="87" t="s">
        <v>31</v>
      </c>
      <c r="G34" s="87" t="s">
        <v>113</v>
      </c>
      <c r="H34" s="90">
        <v>0.11114583333333333</v>
      </c>
      <c r="I34" s="86">
        <v>25</v>
      </c>
      <c r="J34" s="90">
        <v>0.12714120370370371</v>
      </c>
      <c r="K34" s="86">
        <v>11</v>
      </c>
      <c r="L34" s="90">
        <v>0.11686342592592593</v>
      </c>
      <c r="M34" s="86">
        <v>26</v>
      </c>
      <c r="N34" s="90">
        <v>0.13917824074074073</v>
      </c>
      <c r="O34" s="86">
        <v>20</v>
      </c>
      <c r="P34" s="90">
        <v>0.1196875</v>
      </c>
      <c r="Q34" s="105">
        <v>36</v>
      </c>
      <c r="R34" s="90">
        <v>0.11199074074074074</v>
      </c>
      <c r="S34" s="105">
        <v>13</v>
      </c>
      <c r="T34" s="90">
        <v>0.1171875</v>
      </c>
      <c r="U34" s="105">
        <v>7</v>
      </c>
      <c r="V34" s="90">
        <v>0.10155092592592592</v>
      </c>
      <c r="W34" s="105">
        <v>7</v>
      </c>
      <c r="X34" s="90">
        <v>1.1851851851851851E-2</v>
      </c>
      <c r="Y34" s="86">
        <v>12</v>
      </c>
      <c r="Z34" s="90">
        <f t="shared" si="1"/>
        <v>0.95659722222222243</v>
      </c>
      <c r="AA34" s="90">
        <f t="shared" si="2"/>
        <v>9.201388888889106E-3</v>
      </c>
      <c r="AB34" s="89">
        <f t="shared" si="0"/>
        <v>42.816696914700543</v>
      </c>
      <c r="AC34" s="87" t="s">
        <v>31</v>
      </c>
      <c r="AD34" s="92"/>
    </row>
    <row r="35" spans="1:30" ht="27" customHeight="1" x14ac:dyDescent="0.2">
      <c r="A35" s="91">
        <v>13</v>
      </c>
      <c r="B35" s="86">
        <v>133</v>
      </c>
      <c r="C35" s="87">
        <v>10054015947</v>
      </c>
      <c r="D35" s="88" t="s">
        <v>114</v>
      </c>
      <c r="E35" s="86" t="s">
        <v>115</v>
      </c>
      <c r="F35" s="87" t="s">
        <v>31</v>
      </c>
      <c r="G35" s="87" t="s">
        <v>51</v>
      </c>
      <c r="H35" s="90">
        <v>0.11091435185185185</v>
      </c>
      <c r="I35" s="86">
        <v>19</v>
      </c>
      <c r="J35" s="90">
        <v>0.12707175925925926</v>
      </c>
      <c r="K35" s="86">
        <v>10</v>
      </c>
      <c r="L35" s="90">
        <v>0.11828703703703704</v>
      </c>
      <c r="M35" s="86">
        <v>37</v>
      </c>
      <c r="N35" s="90">
        <v>0.14106481481481481</v>
      </c>
      <c r="O35" s="86">
        <v>29</v>
      </c>
      <c r="P35" s="90">
        <v>0.11651620370370371</v>
      </c>
      <c r="Q35" s="105">
        <v>10</v>
      </c>
      <c r="R35" s="90">
        <v>0.11369212962962964</v>
      </c>
      <c r="S35" s="105">
        <v>36</v>
      </c>
      <c r="T35" s="90">
        <v>0.1171875</v>
      </c>
      <c r="U35" s="105">
        <v>20</v>
      </c>
      <c r="V35" s="90">
        <v>0.10155092592592592</v>
      </c>
      <c r="W35" s="105">
        <v>5</v>
      </c>
      <c r="X35" s="90">
        <v>1.2569444444444446E-2</v>
      </c>
      <c r="Y35" s="86">
        <v>25</v>
      </c>
      <c r="Z35" s="90">
        <f t="shared" si="1"/>
        <v>0.95885416666666667</v>
      </c>
      <c r="AA35" s="90">
        <f t="shared" si="2"/>
        <v>1.1458333333333348E-2</v>
      </c>
      <c r="AB35" s="89">
        <f t="shared" si="0"/>
        <v>42.715915263443783</v>
      </c>
      <c r="AC35" s="87"/>
      <c r="AD35" s="92"/>
    </row>
    <row r="36" spans="1:30" ht="27" customHeight="1" x14ac:dyDescent="0.2">
      <c r="A36" s="91">
        <v>14</v>
      </c>
      <c r="B36" s="86">
        <v>128</v>
      </c>
      <c r="C36" s="87">
        <v>10090444905</v>
      </c>
      <c r="D36" s="88" t="s">
        <v>116</v>
      </c>
      <c r="E36" s="86" t="s">
        <v>117</v>
      </c>
      <c r="F36" s="87" t="s">
        <v>31</v>
      </c>
      <c r="G36" s="87" t="s">
        <v>79</v>
      </c>
      <c r="H36" s="90">
        <v>0.12059027777777777</v>
      </c>
      <c r="I36" s="86">
        <v>41</v>
      </c>
      <c r="J36" s="90">
        <v>0.12825231481481483</v>
      </c>
      <c r="K36" s="86">
        <v>34</v>
      </c>
      <c r="L36" s="90">
        <v>0.11598379629629629</v>
      </c>
      <c r="M36" s="86">
        <v>12</v>
      </c>
      <c r="N36" s="90">
        <v>0.13778935185185184</v>
      </c>
      <c r="O36" s="86">
        <v>12</v>
      </c>
      <c r="P36" s="90">
        <v>0.11651620370370371</v>
      </c>
      <c r="Q36" s="105">
        <v>13</v>
      </c>
      <c r="R36" s="90">
        <v>0.11219907407407408</v>
      </c>
      <c r="S36" s="105">
        <v>15</v>
      </c>
      <c r="T36" s="90">
        <v>0.1171875</v>
      </c>
      <c r="U36" s="105">
        <v>15</v>
      </c>
      <c r="V36" s="90">
        <v>0.10155092592592592</v>
      </c>
      <c r="W36" s="105">
        <v>16</v>
      </c>
      <c r="X36" s="90">
        <v>1.2233796296296296E-2</v>
      </c>
      <c r="Y36" s="86">
        <v>19</v>
      </c>
      <c r="Z36" s="90">
        <f t="shared" si="1"/>
        <v>0.96230324074074081</v>
      </c>
      <c r="AA36" s="90">
        <f t="shared" si="2"/>
        <v>1.490740740740748E-2</v>
      </c>
      <c r="AB36" s="89">
        <f t="shared" si="0"/>
        <v>42.562813465956246</v>
      </c>
      <c r="AC36" s="87"/>
      <c r="AD36" s="92"/>
    </row>
    <row r="37" spans="1:30" ht="27" customHeight="1" x14ac:dyDescent="0.2">
      <c r="A37" s="91">
        <v>15</v>
      </c>
      <c r="B37" s="86">
        <v>113</v>
      </c>
      <c r="C37" s="87">
        <v>10056230981</v>
      </c>
      <c r="D37" s="88" t="s">
        <v>118</v>
      </c>
      <c r="E37" s="86" t="s">
        <v>119</v>
      </c>
      <c r="F37" s="87" t="s">
        <v>31</v>
      </c>
      <c r="G37" s="87" t="s">
        <v>54</v>
      </c>
      <c r="H37" s="90">
        <v>0.12045138888888889</v>
      </c>
      <c r="I37" s="86">
        <v>40</v>
      </c>
      <c r="J37" s="90">
        <v>0.12714120370370371</v>
      </c>
      <c r="K37" s="86">
        <v>14</v>
      </c>
      <c r="L37" s="90">
        <v>0.11592592592592592</v>
      </c>
      <c r="M37" s="86">
        <v>11</v>
      </c>
      <c r="N37" s="90">
        <v>0.13699074074074075</v>
      </c>
      <c r="O37" s="86">
        <v>4</v>
      </c>
      <c r="P37" s="90">
        <v>0.11956018518518519</v>
      </c>
      <c r="Q37" s="105">
        <v>28</v>
      </c>
      <c r="R37" s="90">
        <v>0.11225694444444445</v>
      </c>
      <c r="S37" s="105">
        <v>18</v>
      </c>
      <c r="T37" s="90">
        <v>0.1171875</v>
      </c>
      <c r="U37" s="105">
        <v>22</v>
      </c>
      <c r="V37" s="90">
        <v>0.10155092592592592</v>
      </c>
      <c r="W37" s="105">
        <v>12</v>
      </c>
      <c r="X37" s="90">
        <v>1.2175925925925929E-2</v>
      </c>
      <c r="Y37" s="86">
        <v>17</v>
      </c>
      <c r="Z37" s="90">
        <f t="shared" si="1"/>
        <v>0.96324074074074084</v>
      </c>
      <c r="AA37" s="90">
        <f t="shared" si="2"/>
        <v>1.5844907407407516E-2</v>
      </c>
      <c r="AB37" s="89">
        <f t="shared" si="0"/>
        <v>42.521388061136207</v>
      </c>
      <c r="AC37" s="87"/>
      <c r="AD37" s="92"/>
    </row>
    <row r="38" spans="1:30" ht="27" customHeight="1" x14ac:dyDescent="0.2">
      <c r="A38" s="91">
        <v>16</v>
      </c>
      <c r="B38" s="86">
        <v>111</v>
      </c>
      <c r="C38" s="87">
        <v>10089459040</v>
      </c>
      <c r="D38" s="88" t="s">
        <v>120</v>
      </c>
      <c r="E38" s="86" t="s">
        <v>121</v>
      </c>
      <c r="F38" s="87" t="s">
        <v>31</v>
      </c>
      <c r="G38" s="87" t="s">
        <v>54</v>
      </c>
      <c r="H38" s="90">
        <v>0.11125</v>
      </c>
      <c r="I38" s="86">
        <v>26</v>
      </c>
      <c r="J38" s="90">
        <v>0.12751157407407407</v>
      </c>
      <c r="K38" s="86">
        <v>28</v>
      </c>
      <c r="L38" s="90">
        <v>0.11688657407407409</v>
      </c>
      <c r="M38" s="86">
        <v>27</v>
      </c>
      <c r="N38" s="90">
        <v>0.14171296296296296</v>
      </c>
      <c r="O38" s="86">
        <v>31</v>
      </c>
      <c r="P38" s="90">
        <v>0.11668981481481482</v>
      </c>
      <c r="Q38" s="105">
        <v>18</v>
      </c>
      <c r="R38" s="90">
        <v>0.11275462962962964</v>
      </c>
      <c r="S38" s="105">
        <v>30</v>
      </c>
      <c r="T38" s="90">
        <v>0.12501157407407407</v>
      </c>
      <c r="U38" s="105">
        <v>32</v>
      </c>
      <c r="V38" s="90">
        <v>0.10155092592592592</v>
      </c>
      <c r="W38" s="105">
        <v>20</v>
      </c>
      <c r="X38" s="90">
        <v>1.1620370370370371E-2</v>
      </c>
      <c r="Y38" s="86">
        <v>7</v>
      </c>
      <c r="Z38" s="90">
        <f t="shared" si="1"/>
        <v>0.96498842592592593</v>
      </c>
      <c r="AA38" s="90">
        <f t="shared" si="2"/>
        <v>1.7592592592592604E-2</v>
      </c>
      <c r="AB38" s="89">
        <f t="shared" si="0"/>
        <v>42.444377811094455</v>
      </c>
      <c r="AC38" s="87"/>
      <c r="AD38" s="92"/>
    </row>
    <row r="39" spans="1:30" ht="27" customHeight="1" x14ac:dyDescent="0.2">
      <c r="A39" s="91">
        <v>17</v>
      </c>
      <c r="B39" s="86">
        <v>131</v>
      </c>
      <c r="C39" s="87">
        <v>10059652152</v>
      </c>
      <c r="D39" s="88" t="s">
        <v>122</v>
      </c>
      <c r="E39" s="86" t="s">
        <v>123</v>
      </c>
      <c r="F39" s="87" t="s">
        <v>31</v>
      </c>
      <c r="G39" s="87" t="s">
        <v>78</v>
      </c>
      <c r="H39" s="90">
        <v>0.11311342592592592</v>
      </c>
      <c r="I39" s="86">
        <v>36</v>
      </c>
      <c r="J39" s="90">
        <v>0.13292824074074075</v>
      </c>
      <c r="K39" s="86">
        <v>47</v>
      </c>
      <c r="L39" s="90">
        <v>0.11722222222222223</v>
      </c>
      <c r="M39" s="86">
        <v>28</v>
      </c>
      <c r="N39" s="90">
        <v>0.13999999999999999</v>
      </c>
      <c r="O39" s="86">
        <v>26</v>
      </c>
      <c r="P39" s="90">
        <v>0.11879629629629629</v>
      </c>
      <c r="Q39" s="105">
        <v>20</v>
      </c>
      <c r="R39" s="90">
        <v>0.11236111111111112</v>
      </c>
      <c r="S39" s="105">
        <v>20</v>
      </c>
      <c r="T39" s="90">
        <v>0.1171875</v>
      </c>
      <c r="U39" s="105">
        <v>13</v>
      </c>
      <c r="V39" s="90">
        <v>0.10155092592592592</v>
      </c>
      <c r="W39" s="105">
        <v>24</v>
      </c>
      <c r="X39" s="90">
        <v>1.2581018518518519E-2</v>
      </c>
      <c r="Y39" s="86">
        <v>26</v>
      </c>
      <c r="Z39" s="90">
        <f t="shared" si="1"/>
        <v>0.96574074074074079</v>
      </c>
      <c r="AA39" s="90">
        <f t="shared" si="2"/>
        <v>1.8344907407407463E-2</v>
      </c>
      <c r="AB39" s="89">
        <f t="shared" si="0"/>
        <v>42.411313518696069</v>
      </c>
      <c r="AC39" s="87"/>
      <c r="AD39" s="92"/>
    </row>
    <row r="40" spans="1:30" ht="27" customHeight="1" x14ac:dyDescent="0.2">
      <c r="A40" s="93">
        <v>18</v>
      </c>
      <c r="B40" s="86">
        <v>114</v>
      </c>
      <c r="C40" s="87">
        <v>10055496209</v>
      </c>
      <c r="D40" s="88" t="s">
        <v>124</v>
      </c>
      <c r="E40" s="86" t="s">
        <v>125</v>
      </c>
      <c r="F40" s="87" t="s">
        <v>31</v>
      </c>
      <c r="G40" s="87" t="s">
        <v>126</v>
      </c>
      <c r="H40" s="90">
        <v>0.12065972222222222</v>
      </c>
      <c r="I40" s="86">
        <v>43</v>
      </c>
      <c r="J40" s="90">
        <v>0.12714120370370371</v>
      </c>
      <c r="K40" s="86">
        <v>12</v>
      </c>
      <c r="L40" s="90">
        <v>0.11587962962962962</v>
      </c>
      <c r="M40" s="86">
        <v>9</v>
      </c>
      <c r="N40" s="90">
        <v>0.13974537037037038</v>
      </c>
      <c r="O40" s="86">
        <v>24</v>
      </c>
      <c r="P40" s="90">
        <v>0.11959490740740741</v>
      </c>
      <c r="Q40" s="105">
        <v>34</v>
      </c>
      <c r="R40" s="90">
        <v>0.111875</v>
      </c>
      <c r="S40" s="105">
        <v>10</v>
      </c>
      <c r="T40" s="90">
        <v>0.11714120370370369</v>
      </c>
      <c r="U40" s="105">
        <v>3</v>
      </c>
      <c r="V40" s="90">
        <v>0.10155092592592592</v>
      </c>
      <c r="W40" s="105">
        <v>13</v>
      </c>
      <c r="X40" s="90">
        <v>1.2916666666666667E-2</v>
      </c>
      <c r="Y40" s="87">
        <v>31</v>
      </c>
      <c r="Z40" s="90">
        <f t="shared" si="1"/>
        <v>0.96650462962962969</v>
      </c>
      <c r="AA40" s="90">
        <f t="shared" si="2"/>
        <v>1.910879629629636E-2</v>
      </c>
      <c r="AB40" s="89">
        <f t="shared" si="0"/>
        <v>42.377793212463772</v>
      </c>
      <c r="AC40" s="87"/>
      <c r="AD40" s="92"/>
    </row>
    <row r="41" spans="1:30" ht="27" customHeight="1" x14ac:dyDescent="0.2">
      <c r="A41" s="93">
        <v>19</v>
      </c>
      <c r="B41" s="86">
        <v>107</v>
      </c>
      <c r="C41" s="87">
        <v>10036069028</v>
      </c>
      <c r="D41" s="88" t="s">
        <v>127</v>
      </c>
      <c r="E41" s="86" t="s">
        <v>128</v>
      </c>
      <c r="F41" s="87" t="s">
        <v>31</v>
      </c>
      <c r="G41" s="87" t="s">
        <v>48</v>
      </c>
      <c r="H41" s="90">
        <v>0.11086805555555555</v>
      </c>
      <c r="I41" s="86">
        <v>16</v>
      </c>
      <c r="J41" s="90">
        <v>0.12734953703703702</v>
      </c>
      <c r="K41" s="86">
        <v>22</v>
      </c>
      <c r="L41" s="90">
        <v>0.11833333333333333</v>
      </c>
      <c r="M41" s="86">
        <v>38</v>
      </c>
      <c r="N41" s="90">
        <v>0.15084490740740741</v>
      </c>
      <c r="O41" s="86">
        <v>37</v>
      </c>
      <c r="P41" s="90">
        <v>0.11953703703703704</v>
      </c>
      <c r="Q41" s="105">
        <v>27</v>
      </c>
      <c r="R41" s="90">
        <v>0.11266203703703703</v>
      </c>
      <c r="S41" s="105">
        <v>28</v>
      </c>
      <c r="T41" s="90">
        <v>0.11758101851851853</v>
      </c>
      <c r="U41" s="105">
        <v>31</v>
      </c>
      <c r="V41" s="90">
        <v>0.10168981481481482</v>
      </c>
      <c r="W41" s="105">
        <v>27</v>
      </c>
      <c r="X41" s="90">
        <v>1.252314814814815E-2</v>
      </c>
      <c r="Y41" s="87">
        <v>23</v>
      </c>
      <c r="Z41" s="90">
        <f t="shared" si="1"/>
        <v>0.97138888888888875</v>
      </c>
      <c r="AA41" s="90">
        <f t="shared" si="2"/>
        <v>2.399305555555542E-2</v>
      </c>
      <c r="AB41" s="89">
        <f t="shared" si="0"/>
        <v>42.164712610809268</v>
      </c>
      <c r="AC41" s="87"/>
      <c r="AD41" s="92"/>
    </row>
    <row r="42" spans="1:30" ht="27" customHeight="1" x14ac:dyDescent="0.2">
      <c r="A42" s="93">
        <v>20</v>
      </c>
      <c r="B42" s="86">
        <v>138</v>
      </c>
      <c r="C42" s="87">
        <v>10055582701</v>
      </c>
      <c r="D42" s="88" t="s">
        <v>129</v>
      </c>
      <c r="E42" s="86" t="s">
        <v>130</v>
      </c>
      <c r="F42" s="87" t="s">
        <v>31</v>
      </c>
      <c r="G42" s="87" t="s">
        <v>81</v>
      </c>
      <c r="H42" s="90">
        <v>0.11137731481481482</v>
      </c>
      <c r="I42" s="86">
        <v>30</v>
      </c>
      <c r="J42" s="90">
        <v>0.12896990740740741</v>
      </c>
      <c r="K42" s="86">
        <v>36</v>
      </c>
      <c r="L42" s="90">
        <v>0.11877314814814814</v>
      </c>
      <c r="M42" s="86">
        <v>42</v>
      </c>
      <c r="N42" s="90">
        <v>0.14971064814814813</v>
      </c>
      <c r="O42" s="86">
        <v>34</v>
      </c>
      <c r="P42" s="90">
        <v>0.11956018518518519</v>
      </c>
      <c r="Q42" s="105">
        <v>32</v>
      </c>
      <c r="R42" s="90">
        <v>0.11305555555555556</v>
      </c>
      <c r="S42" s="105">
        <v>32</v>
      </c>
      <c r="T42" s="90">
        <v>0.1171875</v>
      </c>
      <c r="U42" s="105">
        <v>27</v>
      </c>
      <c r="V42" s="90">
        <v>0.10174768518518518</v>
      </c>
      <c r="W42" s="105">
        <v>29</v>
      </c>
      <c r="X42" s="90">
        <v>1.2604166666666666E-2</v>
      </c>
      <c r="Y42" s="87">
        <v>27</v>
      </c>
      <c r="Z42" s="90">
        <f t="shared" si="1"/>
        <v>0.97298611111111111</v>
      </c>
      <c r="AA42" s="90">
        <f t="shared" si="2"/>
        <v>2.5590277777777781E-2</v>
      </c>
      <c r="AB42" s="89">
        <f t="shared" si="0"/>
        <v>42.095496395689104</v>
      </c>
      <c r="AC42" s="87"/>
      <c r="AD42" s="92"/>
    </row>
    <row r="43" spans="1:30" ht="27" customHeight="1" x14ac:dyDescent="0.2">
      <c r="A43" s="93">
        <v>21</v>
      </c>
      <c r="B43" s="86">
        <v>140</v>
      </c>
      <c r="C43" s="87">
        <v>10080986896</v>
      </c>
      <c r="D43" s="88" t="s">
        <v>131</v>
      </c>
      <c r="E43" s="86" t="s">
        <v>132</v>
      </c>
      <c r="F43" s="87" t="s">
        <v>31</v>
      </c>
      <c r="G43" s="87" t="s">
        <v>81</v>
      </c>
      <c r="H43" s="90">
        <v>0.11203703703703705</v>
      </c>
      <c r="I43" s="86">
        <v>33</v>
      </c>
      <c r="J43" s="90">
        <v>0.13336805555555556</v>
      </c>
      <c r="K43" s="86">
        <v>50</v>
      </c>
      <c r="L43" s="90">
        <v>0.1180787037037037</v>
      </c>
      <c r="M43" s="86">
        <v>36</v>
      </c>
      <c r="N43" s="90">
        <v>0.14947916666666666</v>
      </c>
      <c r="O43" s="86">
        <v>33</v>
      </c>
      <c r="P43" s="90">
        <v>0.11885416666666666</v>
      </c>
      <c r="Q43" s="105">
        <v>25</v>
      </c>
      <c r="R43" s="90">
        <v>0.11245370370370371</v>
      </c>
      <c r="S43" s="105">
        <v>22</v>
      </c>
      <c r="T43" s="90">
        <v>0.11758101851851853</v>
      </c>
      <c r="U43" s="105">
        <v>30</v>
      </c>
      <c r="V43" s="90">
        <v>0.10208333333333335</v>
      </c>
      <c r="W43" s="105">
        <v>35</v>
      </c>
      <c r="X43" s="90">
        <v>1.255787037037037E-2</v>
      </c>
      <c r="Y43" s="87">
        <v>24</v>
      </c>
      <c r="Z43" s="90">
        <f t="shared" si="1"/>
        <v>0.97649305555555554</v>
      </c>
      <c r="AA43" s="90">
        <f t="shared" si="2"/>
        <v>2.9097222222222219E-2</v>
      </c>
      <c r="AB43" s="89">
        <f t="shared" si="0"/>
        <v>41.944316040251749</v>
      </c>
      <c r="AC43" s="87"/>
      <c r="AD43" s="92"/>
    </row>
    <row r="44" spans="1:30" ht="27" customHeight="1" x14ac:dyDescent="0.2">
      <c r="A44" s="93">
        <v>22</v>
      </c>
      <c r="B44" s="86">
        <v>120</v>
      </c>
      <c r="C44" s="87">
        <v>10090445915</v>
      </c>
      <c r="D44" s="88" t="s">
        <v>133</v>
      </c>
      <c r="E44" s="86" t="s">
        <v>134</v>
      </c>
      <c r="F44" s="87" t="s">
        <v>31</v>
      </c>
      <c r="G44" s="87" t="s">
        <v>113</v>
      </c>
      <c r="H44" s="90">
        <v>0.11145833333333333</v>
      </c>
      <c r="I44" s="86">
        <v>31</v>
      </c>
      <c r="J44" s="90">
        <v>0.12771990740740741</v>
      </c>
      <c r="K44" s="86">
        <v>31</v>
      </c>
      <c r="L44" s="90">
        <v>0.12054398148148149</v>
      </c>
      <c r="M44" s="86">
        <v>44</v>
      </c>
      <c r="N44" s="90">
        <v>0.15125</v>
      </c>
      <c r="O44" s="86">
        <v>39</v>
      </c>
      <c r="P44" s="90">
        <v>0.11885416666666666</v>
      </c>
      <c r="Q44" s="105">
        <v>26</v>
      </c>
      <c r="R44" s="90">
        <v>0.11328703703703703</v>
      </c>
      <c r="S44" s="105">
        <v>34</v>
      </c>
      <c r="T44" s="90">
        <v>0.1171875</v>
      </c>
      <c r="U44" s="105">
        <v>25</v>
      </c>
      <c r="V44" s="90">
        <v>0.10184027777777778</v>
      </c>
      <c r="W44" s="105">
        <v>33</v>
      </c>
      <c r="X44" s="90">
        <v>1.5185185185185185E-2</v>
      </c>
      <c r="Y44" s="87">
        <v>36</v>
      </c>
      <c r="Z44" s="90">
        <f t="shared" si="1"/>
        <v>0.9773263888888889</v>
      </c>
      <c r="AA44" s="90">
        <f t="shared" si="2"/>
        <v>2.9930555555555571E-2</v>
      </c>
      <c r="AB44" s="89">
        <f t="shared" si="0"/>
        <v>41.908551533023058</v>
      </c>
      <c r="AC44" s="87"/>
      <c r="AD44" s="92"/>
    </row>
    <row r="45" spans="1:30" ht="27" customHeight="1" x14ac:dyDescent="0.2">
      <c r="A45" s="93">
        <v>23</v>
      </c>
      <c r="B45" s="86">
        <v>115</v>
      </c>
      <c r="C45" s="87">
        <v>10078944947</v>
      </c>
      <c r="D45" s="88" t="s">
        <v>135</v>
      </c>
      <c r="E45" s="86" t="s">
        <v>136</v>
      </c>
      <c r="F45" s="87" t="s">
        <v>31</v>
      </c>
      <c r="G45" s="87" t="s">
        <v>126</v>
      </c>
      <c r="H45" s="90">
        <v>0.12063657407407408</v>
      </c>
      <c r="I45" s="86">
        <v>42</v>
      </c>
      <c r="J45" s="90">
        <v>0.13192129629629631</v>
      </c>
      <c r="K45" s="86">
        <v>41</v>
      </c>
      <c r="L45" s="90">
        <v>0.11722222222222223</v>
      </c>
      <c r="M45" s="86">
        <v>29</v>
      </c>
      <c r="N45" s="90">
        <v>0.15362268518518518</v>
      </c>
      <c r="O45" s="86">
        <v>41</v>
      </c>
      <c r="P45" s="90">
        <v>0.11956018518518519</v>
      </c>
      <c r="Q45" s="105">
        <v>33</v>
      </c>
      <c r="R45" s="90">
        <v>0.11262731481481481</v>
      </c>
      <c r="S45" s="105">
        <v>26</v>
      </c>
      <c r="T45" s="90">
        <v>0.1171875</v>
      </c>
      <c r="U45" s="105">
        <v>10</v>
      </c>
      <c r="V45" s="90">
        <v>0.10155092592592592</v>
      </c>
      <c r="W45" s="105">
        <v>17</v>
      </c>
      <c r="X45" s="90">
        <v>1.3217592592592593E-2</v>
      </c>
      <c r="Y45" s="87">
        <v>34</v>
      </c>
      <c r="Z45" s="90">
        <f t="shared" si="1"/>
        <v>0.98754629629629631</v>
      </c>
      <c r="AA45" s="90">
        <f t="shared" si="2"/>
        <v>4.0150462962962985E-2</v>
      </c>
      <c r="AB45" s="89">
        <f t="shared" si="0"/>
        <v>41.474848811588771</v>
      </c>
      <c r="AC45" s="87"/>
      <c r="AD45" s="92"/>
    </row>
    <row r="46" spans="1:30" ht="27" customHeight="1" x14ac:dyDescent="0.2">
      <c r="A46" s="93">
        <v>24</v>
      </c>
      <c r="B46" s="86">
        <v>119</v>
      </c>
      <c r="C46" s="87">
        <v>10080792391</v>
      </c>
      <c r="D46" s="88" t="s">
        <v>137</v>
      </c>
      <c r="E46" s="86" t="s">
        <v>138</v>
      </c>
      <c r="F46" s="87" t="s">
        <v>31</v>
      </c>
      <c r="G46" s="87" t="s">
        <v>113</v>
      </c>
      <c r="H46" s="90">
        <v>0.11256944444444444</v>
      </c>
      <c r="I46" s="86">
        <v>34</v>
      </c>
      <c r="J46" s="90">
        <v>0.12956018518518517</v>
      </c>
      <c r="K46" s="86">
        <v>39</v>
      </c>
      <c r="L46" s="90">
        <v>0.12150462962962964</v>
      </c>
      <c r="M46" s="86">
        <v>48</v>
      </c>
      <c r="N46" s="90">
        <v>0.1512037037037037</v>
      </c>
      <c r="O46" s="86">
        <v>38</v>
      </c>
      <c r="P46" s="90">
        <v>0.11964120370370369</v>
      </c>
      <c r="Q46" s="105">
        <v>35</v>
      </c>
      <c r="R46" s="90">
        <v>0.11331018518518519</v>
      </c>
      <c r="S46" s="105">
        <v>35</v>
      </c>
      <c r="T46" s="90">
        <v>0.12570601851851851</v>
      </c>
      <c r="U46" s="105">
        <v>33</v>
      </c>
      <c r="V46" s="90">
        <v>0.10184027777777778</v>
      </c>
      <c r="W46" s="105">
        <v>32</v>
      </c>
      <c r="X46" s="90">
        <v>1.2280092592592592E-2</v>
      </c>
      <c r="Y46" s="87">
        <v>21</v>
      </c>
      <c r="Z46" s="90">
        <f t="shared" si="1"/>
        <v>0.98761574074074066</v>
      </c>
      <c r="AA46" s="90">
        <f t="shared" si="2"/>
        <v>4.0219907407407329E-2</v>
      </c>
      <c r="AB46" s="89">
        <f t="shared" si="0"/>
        <v>41.471932497363177</v>
      </c>
      <c r="AC46" s="87"/>
      <c r="AD46" s="92"/>
    </row>
    <row r="47" spans="1:30" ht="27" customHeight="1" x14ac:dyDescent="0.2">
      <c r="A47" s="93">
        <v>25</v>
      </c>
      <c r="B47" s="86">
        <v>141</v>
      </c>
      <c r="C47" s="87">
        <v>10114018531</v>
      </c>
      <c r="D47" s="88" t="s">
        <v>139</v>
      </c>
      <c r="E47" s="86" t="s">
        <v>140</v>
      </c>
      <c r="F47" s="87" t="s">
        <v>31</v>
      </c>
      <c r="G47" s="87" t="s">
        <v>81</v>
      </c>
      <c r="H47" s="90">
        <v>0.12070601851851852</v>
      </c>
      <c r="I47" s="86">
        <v>44</v>
      </c>
      <c r="J47" s="90">
        <v>0.13197916666666668</v>
      </c>
      <c r="K47" s="86">
        <v>44</v>
      </c>
      <c r="L47" s="90">
        <v>0.12255787037037037</v>
      </c>
      <c r="M47" s="86">
        <v>49</v>
      </c>
      <c r="N47" s="90">
        <v>0.14077546296296298</v>
      </c>
      <c r="O47" s="86">
        <v>28</v>
      </c>
      <c r="P47" s="90">
        <v>0.11879629629629629</v>
      </c>
      <c r="Q47" s="105">
        <v>21</v>
      </c>
      <c r="R47" s="90">
        <v>0.11326388888888889</v>
      </c>
      <c r="S47" s="105">
        <v>33</v>
      </c>
      <c r="T47" s="90">
        <v>0.12905092592592593</v>
      </c>
      <c r="U47" s="105">
        <v>35</v>
      </c>
      <c r="V47" s="90">
        <v>0.1017824074074074</v>
      </c>
      <c r="W47" s="105">
        <v>31</v>
      </c>
      <c r="X47" s="90">
        <v>1.2893518518518519E-2</v>
      </c>
      <c r="Y47" s="87">
        <v>30</v>
      </c>
      <c r="Z47" s="90">
        <f t="shared" si="1"/>
        <v>0.99180555555555561</v>
      </c>
      <c r="AA47" s="90">
        <f t="shared" si="2"/>
        <v>4.4409722222222281E-2</v>
      </c>
      <c r="AB47" s="89">
        <f t="shared" si="0"/>
        <v>41.296737151659428</v>
      </c>
      <c r="AC47" s="87"/>
      <c r="AD47" s="92"/>
    </row>
    <row r="48" spans="1:30" ht="27" customHeight="1" x14ac:dyDescent="0.2">
      <c r="A48" s="93">
        <v>26</v>
      </c>
      <c r="B48" s="86">
        <v>145</v>
      </c>
      <c r="C48" s="87">
        <v>10077689304</v>
      </c>
      <c r="D48" s="88" t="s">
        <v>141</v>
      </c>
      <c r="E48" s="86" t="s">
        <v>142</v>
      </c>
      <c r="F48" s="87" t="s">
        <v>31</v>
      </c>
      <c r="G48" s="87" t="s">
        <v>50</v>
      </c>
      <c r="H48" s="90">
        <v>0.12040509259259259</v>
      </c>
      <c r="I48" s="86">
        <v>39</v>
      </c>
      <c r="J48" s="90">
        <v>0.13175925925925927</v>
      </c>
      <c r="K48" s="86">
        <v>40</v>
      </c>
      <c r="L48" s="90">
        <v>0.11587962962962962</v>
      </c>
      <c r="M48" s="86">
        <v>10</v>
      </c>
      <c r="N48" s="90">
        <v>0.15640046296296298</v>
      </c>
      <c r="O48" s="86">
        <v>44</v>
      </c>
      <c r="P48" s="90">
        <v>0.1248263888888889</v>
      </c>
      <c r="Q48" s="105">
        <v>37</v>
      </c>
      <c r="R48" s="90">
        <v>0.11263888888888889</v>
      </c>
      <c r="S48" s="105">
        <v>27</v>
      </c>
      <c r="T48" s="90">
        <v>0.1171875</v>
      </c>
      <c r="U48" s="105">
        <v>28</v>
      </c>
      <c r="V48" s="90">
        <v>0.10155092592592592</v>
      </c>
      <c r="W48" s="105">
        <v>25</v>
      </c>
      <c r="X48" s="90">
        <v>1.1828703703703704E-2</v>
      </c>
      <c r="Y48" s="87">
        <v>11</v>
      </c>
      <c r="Z48" s="162">
        <f>SUM(H48,J48,L48,N48,P48,R48,T48,V48,X48)</f>
        <v>0.99247685185185186</v>
      </c>
      <c r="AA48" s="90">
        <f t="shared" si="2"/>
        <v>4.5081018518518534E-2</v>
      </c>
      <c r="AB48" s="89">
        <f t="shared" si="0"/>
        <v>41.268804664723035</v>
      </c>
      <c r="AC48" s="87"/>
      <c r="AD48" s="92"/>
    </row>
    <row r="49" spans="1:30" ht="27" customHeight="1" x14ac:dyDescent="0.2">
      <c r="A49" s="93">
        <v>27</v>
      </c>
      <c r="B49" s="86">
        <v>147</v>
      </c>
      <c r="C49" s="87">
        <v>10055311000</v>
      </c>
      <c r="D49" s="88" t="s">
        <v>143</v>
      </c>
      <c r="E49" s="86" t="s">
        <v>144</v>
      </c>
      <c r="F49" s="87" t="s">
        <v>31</v>
      </c>
      <c r="G49" s="87" t="s">
        <v>50</v>
      </c>
      <c r="H49" s="90">
        <v>0.11125</v>
      </c>
      <c r="I49" s="86">
        <v>27</v>
      </c>
      <c r="J49" s="90">
        <v>0.12740740740740741</v>
      </c>
      <c r="K49" s="86">
        <v>23</v>
      </c>
      <c r="L49" s="90">
        <v>0.11839120370370371</v>
      </c>
      <c r="M49" s="86">
        <v>40</v>
      </c>
      <c r="N49" s="90">
        <v>0.15640046296296298</v>
      </c>
      <c r="O49" s="86">
        <v>43</v>
      </c>
      <c r="P49" s="90">
        <v>0.1248263888888889</v>
      </c>
      <c r="Q49" s="105">
        <v>38</v>
      </c>
      <c r="R49" s="90">
        <v>0.11887731481481482</v>
      </c>
      <c r="S49" s="105">
        <v>38</v>
      </c>
      <c r="T49" s="90">
        <v>0.12905092592592593</v>
      </c>
      <c r="U49" s="105">
        <v>34</v>
      </c>
      <c r="V49" s="90">
        <v>0.10155092592592592</v>
      </c>
      <c r="W49" s="105">
        <v>18</v>
      </c>
      <c r="X49" s="90">
        <v>1.2939814814814814E-2</v>
      </c>
      <c r="Y49" s="87">
        <v>32</v>
      </c>
      <c r="Z49" s="162">
        <v>1.0006944444444443</v>
      </c>
      <c r="AA49" s="90">
        <f>Z49-$Z$23</f>
        <v>5.3298611111111005E-2</v>
      </c>
      <c r="AB49" s="86">
        <v>40.93</v>
      </c>
      <c r="AC49" s="87"/>
      <c r="AD49" s="92"/>
    </row>
    <row r="50" spans="1:30" ht="27" customHeight="1" x14ac:dyDescent="0.2">
      <c r="A50" s="93">
        <v>28</v>
      </c>
      <c r="B50" s="86">
        <v>136</v>
      </c>
      <c r="C50" s="87">
        <v>10096800223</v>
      </c>
      <c r="D50" s="88" t="s">
        <v>145</v>
      </c>
      <c r="E50" s="86" t="s">
        <v>146</v>
      </c>
      <c r="F50" s="87" t="s">
        <v>33</v>
      </c>
      <c r="G50" s="87" t="s">
        <v>81</v>
      </c>
      <c r="H50" s="90">
        <v>0.12079861111111112</v>
      </c>
      <c r="I50" s="86">
        <v>48</v>
      </c>
      <c r="J50" s="90">
        <v>0.12899305555555554</v>
      </c>
      <c r="K50" s="86">
        <v>37</v>
      </c>
      <c r="L50" s="90">
        <v>0.12054398148148149</v>
      </c>
      <c r="M50" s="86">
        <v>43</v>
      </c>
      <c r="N50" s="90">
        <v>0.15362268518518518</v>
      </c>
      <c r="O50" s="86">
        <v>40</v>
      </c>
      <c r="P50" s="90">
        <v>0.11956018518518519</v>
      </c>
      <c r="Q50" s="105">
        <v>31</v>
      </c>
      <c r="R50" s="90">
        <v>0.11255787037037036</v>
      </c>
      <c r="S50" s="105">
        <v>24</v>
      </c>
      <c r="T50" s="90">
        <v>0.12905092592592593</v>
      </c>
      <c r="U50" s="105">
        <v>36</v>
      </c>
      <c r="V50" s="90">
        <v>0.12709490740740739</v>
      </c>
      <c r="W50" s="105">
        <v>36</v>
      </c>
      <c r="X50" s="90">
        <v>1.2847222222222223E-2</v>
      </c>
      <c r="Y50" s="87">
        <v>29</v>
      </c>
      <c r="Z50" s="162">
        <f t="shared" ref="Z50" si="3">SUM(H50,J50,L50,N50,P50,R50,T50,V50,X50)</f>
        <v>1.0250694444444444</v>
      </c>
      <c r="AA50" s="90">
        <f t="shared" si="2"/>
        <v>7.7673611111111041E-2</v>
      </c>
      <c r="AB50" s="86">
        <v>39.96</v>
      </c>
      <c r="AC50" s="87"/>
      <c r="AD50" s="92"/>
    </row>
    <row r="51" spans="1:30" ht="27" customHeight="1" x14ac:dyDescent="0.2">
      <c r="A51" s="93" t="s">
        <v>55</v>
      </c>
      <c r="B51" s="86">
        <v>132</v>
      </c>
      <c r="C51" s="87">
        <v>10059788659</v>
      </c>
      <c r="D51" s="88" t="s">
        <v>176</v>
      </c>
      <c r="E51" s="86" t="s">
        <v>177</v>
      </c>
      <c r="F51" s="87" t="s">
        <v>31</v>
      </c>
      <c r="G51" s="87" t="s">
        <v>77</v>
      </c>
      <c r="H51" s="90">
        <v>0.11065972222222221</v>
      </c>
      <c r="I51" s="86">
        <v>7</v>
      </c>
      <c r="J51" s="90">
        <v>0.12693287037037038</v>
      </c>
      <c r="K51" s="87">
        <v>4</v>
      </c>
      <c r="L51" s="90">
        <v>0.11539351851851852</v>
      </c>
      <c r="M51" s="87">
        <v>6</v>
      </c>
      <c r="N51" s="90">
        <v>0.13773148148148148</v>
      </c>
      <c r="O51" s="87">
        <v>11</v>
      </c>
      <c r="P51" s="90">
        <v>0.11651620370370371</v>
      </c>
      <c r="Q51" s="105">
        <v>7</v>
      </c>
      <c r="R51" s="90">
        <v>0.11170138888888888</v>
      </c>
      <c r="S51" s="105">
        <v>3</v>
      </c>
      <c r="T51" s="90"/>
      <c r="U51" s="105"/>
      <c r="V51" s="90"/>
      <c r="W51" s="105"/>
      <c r="X51" s="90"/>
      <c r="Y51" s="87"/>
      <c r="Z51" s="90"/>
      <c r="AA51" s="90"/>
      <c r="AB51" s="89" t="str">
        <f>IFERROR($AB$19*3600/(HOUR(Z51)*3600+MINUTE(Z51)*60+SECOND(Z51)),"")</f>
        <v/>
      </c>
      <c r="AC51" s="87"/>
      <c r="AD51" s="92" t="s">
        <v>82</v>
      </c>
    </row>
    <row r="52" spans="1:30" ht="27" customHeight="1" x14ac:dyDescent="0.2">
      <c r="A52" s="93" t="s">
        <v>55</v>
      </c>
      <c r="B52" s="86">
        <v>137</v>
      </c>
      <c r="C52" s="87">
        <v>10077247043</v>
      </c>
      <c r="D52" s="88" t="s">
        <v>180</v>
      </c>
      <c r="E52" s="86" t="s">
        <v>181</v>
      </c>
      <c r="F52" s="87" t="s">
        <v>31</v>
      </c>
      <c r="G52" s="87" t="s">
        <v>81</v>
      </c>
      <c r="H52" s="90">
        <v>0.12077546296296297</v>
      </c>
      <c r="I52" s="86">
        <v>46</v>
      </c>
      <c r="J52" s="90">
        <v>0.13196759259259258</v>
      </c>
      <c r="K52" s="87">
        <v>43</v>
      </c>
      <c r="L52" s="90">
        <v>0.11836805555555556</v>
      </c>
      <c r="M52" s="87">
        <v>39</v>
      </c>
      <c r="N52" s="90">
        <v>0.15064814814814814</v>
      </c>
      <c r="O52" s="87">
        <v>36</v>
      </c>
      <c r="P52" s="90">
        <v>0.11956018518518519</v>
      </c>
      <c r="Q52" s="105">
        <v>29</v>
      </c>
      <c r="R52" s="90">
        <v>0.11887731481481482</v>
      </c>
      <c r="S52" s="105">
        <v>37</v>
      </c>
      <c r="T52" s="90"/>
      <c r="U52" s="105"/>
      <c r="V52" s="90"/>
      <c r="W52" s="105"/>
      <c r="X52" s="90"/>
      <c r="Y52" s="87"/>
      <c r="Z52" s="90"/>
      <c r="AA52" s="90"/>
      <c r="AB52" s="89" t="str">
        <f>IFERROR($AB$19*3600/(HOUR(Z52)*3600+MINUTE(Z52)*60+SECOND(Z52)),"")</f>
        <v/>
      </c>
      <c r="AC52" s="87"/>
      <c r="AD52" s="92" t="s">
        <v>82</v>
      </c>
    </row>
    <row r="53" spans="1:30" ht="27" customHeight="1" x14ac:dyDescent="0.2">
      <c r="A53" s="93" t="s">
        <v>55</v>
      </c>
      <c r="B53" s="86">
        <v>116</v>
      </c>
      <c r="C53" s="87">
        <v>10036079334</v>
      </c>
      <c r="D53" s="88" t="s">
        <v>159</v>
      </c>
      <c r="E53" s="86" t="s">
        <v>160</v>
      </c>
      <c r="F53" s="87" t="s">
        <v>31</v>
      </c>
      <c r="G53" s="87" t="s">
        <v>76</v>
      </c>
      <c r="H53" s="90">
        <v>0.11482638888888889</v>
      </c>
      <c r="I53" s="86">
        <v>37</v>
      </c>
      <c r="J53" s="90">
        <v>0.12730324074074076</v>
      </c>
      <c r="K53" s="87">
        <v>19</v>
      </c>
      <c r="L53" s="90">
        <v>0.11600694444444444</v>
      </c>
      <c r="M53" s="87">
        <v>13</v>
      </c>
      <c r="N53" s="90">
        <v>0.14542824074074076</v>
      </c>
      <c r="O53" s="87">
        <v>32</v>
      </c>
      <c r="P53" s="90"/>
      <c r="Q53" s="105"/>
      <c r="R53" s="90"/>
      <c r="S53" s="105"/>
      <c r="T53" s="90"/>
      <c r="U53" s="105"/>
      <c r="V53" s="90"/>
      <c r="W53" s="105"/>
      <c r="X53" s="90"/>
      <c r="Y53" s="87"/>
      <c r="Z53" s="90"/>
      <c r="AA53" s="90"/>
      <c r="AB53" s="89" t="str">
        <f>IFERROR($AB$19*3600/(HOUR(Z53)*3600+MINUTE(Z53)*60+SECOND(Z53)),"")</f>
        <v/>
      </c>
      <c r="AC53" s="87"/>
      <c r="AD53" s="92" t="s">
        <v>83</v>
      </c>
    </row>
    <row r="54" spans="1:30" ht="27" customHeight="1" x14ac:dyDescent="0.2">
      <c r="A54" s="93" t="s">
        <v>55</v>
      </c>
      <c r="B54" s="86">
        <v>122</v>
      </c>
      <c r="C54" s="87">
        <v>10080256265</v>
      </c>
      <c r="D54" s="88" t="s">
        <v>163</v>
      </c>
      <c r="E54" s="86" t="s">
        <v>164</v>
      </c>
      <c r="F54" s="87" t="s">
        <v>31</v>
      </c>
      <c r="G54" s="87" t="s">
        <v>49</v>
      </c>
      <c r="H54" s="90">
        <v>0.12079861111111112</v>
      </c>
      <c r="I54" s="86">
        <v>49</v>
      </c>
      <c r="J54" s="90">
        <v>0.13236111111111112</v>
      </c>
      <c r="K54" s="87">
        <v>46</v>
      </c>
      <c r="L54" s="90">
        <v>0.11761574074074073</v>
      </c>
      <c r="M54" s="87">
        <v>33</v>
      </c>
      <c r="N54" s="90">
        <v>0.13991898148148149</v>
      </c>
      <c r="O54" s="87">
        <v>25</v>
      </c>
      <c r="P54" s="90"/>
      <c r="Q54" s="105"/>
      <c r="R54" s="90"/>
      <c r="S54" s="105"/>
      <c r="T54" s="90"/>
      <c r="U54" s="105"/>
      <c r="V54" s="90"/>
      <c r="W54" s="105"/>
      <c r="X54" s="90"/>
      <c r="Y54" s="87"/>
      <c r="Z54" s="90"/>
      <c r="AA54" s="90"/>
      <c r="AB54" s="89" t="str">
        <f>IFERROR($AB$19*3600/(HOUR(Z54)*3600+MINUTE(Z54)*60+SECOND(Z54)),"")</f>
        <v/>
      </c>
      <c r="AC54" s="87"/>
      <c r="AD54" s="92" t="s">
        <v>83</v>
      </c>
    </row>
    <row r="55" spans="1:30" ht="27" customHeight="1" x14ac:dyDescent="0.2">
      <c r="A55" s="93" t="s">
        <v>55</v>
      </c>
      <c r="B55" s="86">
        <v>123</v>
      </c>
      <c r="C55" s="87">
        <v>10056231183</v>
      </c>
      <c r="D55" s="88" t="s">
        <v>165</v>
      </c>
      <c r="E55" s="86" t="s">
        <v>166</v>
      </c>
      <c r="F55" s="87" t="s">
        <v>31</v>
      </c>
      <c r="G55" s="87" t="s">
        <v>49</v>
      </c>
      <c r="H55" s="90">
        <v>0.11128472222222223</v>
      </c>
      <c r="I55" s="86">
        <v>28</v>
      </c>
      <c r="J55" s="90">
        <v>0.12730324074074076</v>
      </c>
      <c r="K55" s="87">
        <v>21</v>
      </c>
      <c r="L55" s="90">
        <v>0.11621527777777778</v>
      </c>
      <c r="M55" s="87">
        <v>20</v>
      </c>
      <c r="N55" s="90">
        <v>0.14049768518518518</v>
      </c>
      <c r="O55" s="87">
        <v>27</v>
      </c>
      <c r="P55" s="90"/>
      <c r="Q55" s="105"/>
      <c r="R55" s="90"/>
      <c r="S55" s="105"/>
      <c r="T55" s="90"/>
      <c r="U55" s="105"/>
      <c r="V55" s="90"/>
      <c r="W55" s="105"/>
      <c r="X55" s="90"/>
      <c r="Y55" s="87"/>
      <c r="Z55" s="90"/>
      <c r="AA55" s="90"/>
      <c r="AB55" s="89" t="str">
        <f>IFERROR($AB$19*3600/(HOUR(Z55)*3600+MINUTE(Z55)*60+SECOND(Z55)),"")</f>
        <v/>
      </c>
      <c r="AC55" s="87"/>
      <c r="AD55" s="92" t="s">
        <v>83</v>
      </c>
    </row>
    <row r="56" spans="1:30" ht="27" customHeight="1" x14ac:dyDescent="0.2">
      <c r="A56" s="93" t="s">
        <v>55</v>
      </c>
      <c r="B56" s="86">
        <v>124</v>
      </c>
      <c r="C56" s="87">
        <v>10094941661</v>
      </c>
      <c r="D56" s="88" t="s">
        <v>167</v>
      </c>
      <c r="E56" s="86" t="s">
        <v>90</v>
      </c>
      <c r="F56" s="87" t="s">
        <v>31</v>
      </c>
      <c r="G56" s="87" t="s">
        <v>49</v>
      </c>
      <c r="H56" s="90">
        <v>0.11065972222222221</v>
      </c>
      <c r="I56" s="86">
        <v>4</v>
      </c>
      <c r="J56" s="90">
        <v>0.12693287037037038</v>
      </c>
      <c r="K56" s="87">
        <v>8</v>
      </c>
      <c r="L56" s="90">
        <v>0.11600694444444444</v>
      </c>
      <c r="M56" s="87">
        <v>14</v>
      </c>
      <c r="N56" s="90">
        <v>0.13799768518518518</v>
      </c>
      <c r="O56" s="87">
        <v>13</v>
      </c>
      <c r="P56" s="90"/>
      <c r="Q56" s="105"/>
      <c r="R56" s="90"/>
      <c r="S56" s="105"/>
      <c r="T56" s="90"/>
      <c r="U56" s="105"/>
      <c r="V56" s="90"/>
      <c r="W56" s="105"/>
      <c r="X56" s="90"/>
      <c r="Y56" s="87"/>
      <c r="Z56" s="90"/>
      <c r="AA56" s="90"/>
      <c r="AB56" s="89" t="str">
        <f>IFERROR($AB$19*3600/(HOUR(Z56)*3600+MINUTE(Z56)*60+SECOND(Z56)),"")</f>
        <v/>
      </c>
      <c r="AC56" s="87"/>
      <c r="AD56" s="92" t="s">
        <v>83</v>
      </c>
    </row>
    <row r="57" spans="1:30" ht="27" customHeight="1" x14ac:dyDescent="0.2">
      <c r="A57" s="93" t="s">
        <v>55</v>
      </c>
      <c r="B57" s="86">
        <v>125</v>
      </c>
      <c r="C57" s="87">
        <v>10065491047</v>
      </c>
      <c r="D57" s="88" t="s">
        <v>168</v>
      </c>
      <c r="E57" s="86" t="s">
        <v>169</v>
      </c>
      <c r="F57" s="87" t="s">
        <v>31</v>
      </c>
      <c r="G57" s="87" t="s">
        <v>49</v>
      </c>
      <c r="H57" s="90">
        <v>0.11096064814814814</v>
      </c>
      <c r="I57" s="86">
        <v>20</v>
      </c>
      <c r="J57" s="90">
        <v>0.12744212962962961</v>
      </c>
      <c r="K57" s="87">
        <v>27</v>
      </c>
      <c r="L57" s="90">
        <v>0.11761574074074073</v>
      </c>
      <c r="M57" s="87">
        <v>32</v>
      </c>
      <c r="N57" s="90">
        <v>0.15449074074074073</v>
      </c>
      <c r="O57" s="87">
        <v>42</v>
      </c>
      <c r="P57" s="90"/>
      <c r="Q57" s="105"/>
      <c r="R57" s="90"/>
      <c r="S57" s="105"/>
      <c r="T57" s="90"/>
      <c r="U57" s="105"/>
      <c r="V57" s="90"/>
      <c r="W57" s="105"/>
      <c r="X57" s="90"/>
      <c r="Y57" s="87"/>
      <c r="Z57" s="90"/>
      <c r="AA57" s="90"/>
      <c r="AB57" s="89" t="str">
        <f>IFERROR($AB$19*3600/(HOUR(Z57)*3600+MINUTE(Z57)*60+SECOND(Z57)),"")</f>
        <v/>
      </c>
      <c r="AC57" s="87"/>
      <c r="AD57" s="92" t="s">
        <v>83</v>
      </c>
    </row>
    <row r="58" spans="1:30" ht="27" customHeight="1" x14ac:dyDescent="0.2">
      <c r="A58" s="93" t="s">
        <v>55</v>
      </c>
      <c r="B58" s="86">
        <v>126</v>
      </c>
      <c r="C58" s="87">
        <v>10036065893</v>
      </c>
      <c r="D58" s="88" t="s">
        <v>170</v>
      </c>
      <c r="E58" s="86" t="s">
        <v>171</v>
      </c>
      <c r="F58" s="87" t="s">
        <v>31</v>
      </c>
      <c r="G58" s="87" t="s">
        <v>49</v>
      </c>
      <c r="H58" s="90">
        <v>0.11082175925925926</v>
      </c>
      <c r="I58" s="86">
        <v>14</v>
      </c>
      <c r="J58" s="90">
        <v>0.12693287037037038</v>
      </c>
      <c r="K58" s="87">
        <v>6</v>
      </c>
      <c r="L58" s="90">
        <v>0.11600694444444444</v>
      </c>
      <c r="M58" s="87">
        <v>16</v>
      </c>
      <c r="N58" s="90">
        <v>0.14974537037037036</v>
      </c>
      <c r="O58" s="87">
        <v>35</v>
      </c>
      <c r="P58" s="90"/>
      <c r="Q58" s="105"/>
      <c r="R58" s="90"/>
      <c r="S58" s="105"/>
      <c r="T58" s="90"/>
      <c r="U58" s="105"/>
      <c r="V58" s="90"/>
      <c r="W58" s="105"/>
      <c r="X58" s="90"/>
      <c r="Y58" s="87"/>
      <c r="Z58" s="90"/>
      <c r="AA58" s="90"/>
      <c r="AB58" s="89" t="str">
        <f>IFERROR($AB$19*3600/(HOUR(Z58)*3600+MINUTE(Z58)*60+SECOND(Z58)),"")</f>
        <v/>
      </c>
      <c r="AC58" s="87"/>
      <c r="AD58" s="92" t="s">
        <v>83</v>
      </c>
    </row>
    <row r="59" spans="1:30" ht="27" customHeight="1" x14ac:dyDescent="0.2">
      <c r="A59" s="93" t="s">
        <v>55</v>
      </c>
      <c r="B59" s="86">
        <v>103</v>
      </c>
      <c r="C59" s="87">
        <v>10060269316</v>
      </c>
      <c r="D59" s="88" t="s">
        <v>151</v>
      </c>
      <c r="E59" s="86" t="s">
        <v>152</v>
      </c>
      <c r="F59" s="87" t="s">
        <v>31</v>
      </c>
      <c r="G59" s="87" t="s">
        <v>48</v>
      </c>
      <c r="H59" s="90">
        <v>0.12123842592592593</v>
      </c>
      <c r="I59" s="86">
        <v>53</v>
      </c>
      <c r="J59" s="90">
        <v>0.12751157407407407</v>
      </c>
      <c r="K59" s="86">
        <v>29</v>
      </c>
      <c r="L59" s="90">
        <v>0.12119212962962962</v>
      </c>
      <c r="M59" s="86">
        <v>47</v>
      </c>
      <c r="N59" s="90"/>
      <c r="O59" s="87" t="s">
        <v>55</v>
      </c>
      <c r="P59" s="90"/>
      <c r="Q59" s="105"/>
      <c r="R59" s="90"/>
      <c r="S59" s="105"/>
      <c r="T59" s="90"/>
      <c r="U59" s="105"/>
      <c r="V59" s="90"/>
      <c r="W59" s="105"/>
      <c r="X59" s="90"/>
      <c r="Y59" s="87"/>
      <c r="Z59" s="90"/>
      <c r="AA59" s="90"/>
      <c r="AB59" s="89" t="str">
        <f>IFERROR($AB$19*3600/(HOUR(Z59)*3600+MINUTE(Z59)*60+SECOND(Z59)),"")</f>
        <v/>
      </c>
      <c r="AC59" s="87"/>
      <c r="AD59" s="92"/>
    </row>
    <row r="60" spans="1:30" ht="27" customHeight="1" x14ac:dyDescent="0.2">
      <c r="A60" s="93" t="s">
        <v>55</v>
      </c>
      <c r="B60" s="86">
        <v>105</v>
      </c>
      <c r="C60" s="87">
        <v>10088466408</v>
      </c>
      <c r="D60" s="88" t="s">
        <v>155</v>
      </c>
      <c r="E60" s="86" t="s">
        <v>156</v>
      </c>
      <c r="F60" s="87" t="s">
        <v>31</v>
      </c>
      <c r="G60" s="87" t="s">
        <v>48</v>
      </c>
      <c r="H60" s="90">
        <v>0.12079861111111112</v>
      </c>
      <c r="I60" s="86">
        <v>47</v>
      </c>
      <c r="J60" s="90">
        <v>0.13211805555555556</v>
      </c>
      <c r="K60" s="86">
        <v>45</v>
      </c>
      <c r="L60" s="90">
        <v>0.12086805555555556</v>
      </c>
      <c r="M60" s="87">
        <v>46</v>
      </c>
      <c r="N60" s="90"/>
      <c r="O60" s="87" t="s">
        <v>55</v>
      </c>
      <c r="P60" s="90"/>
      <c r="Q60" s="105"/>
      <c r="R60" s="90"/>
      <c r="S60" s="105"/>
      <c r="T60" s="90"/>
      <c r="U60" s="105"/>
      <c r="V60" s="90"/>
      <c r="W60" s="105"/>
      <c r="X60" s="90"/>
      <c r="Y60" s="87"/>
      <c r="Z60" s="90"/>
      <c r="AA60" s="90"/>
      <c r="AB60" s="89" t="str">
        <f>IFERROR($AB$19*3600/(HOUR(Z60)*3600+MINUTE(Z60)*60+SECOND(Z60)),"")</f>
        <v/>
      </c>
      <c r="AC60" s="87"/>
      <c r="AD60" s="92"/>
    </row>
    <row r="61" spans="1:30" ht="27" customHeight="1" x14ac:dyDescent="0.2">
      <c r="A61" s="93" t="s">
        <v>55</v>
      </c>
      <c r="B61" s="86">
        <v>130</v>
      </c>
      <c r="C61" s="87">
        <v>10078794292</v>
      </c>
      <c r="D61" s="88" t="s">
        <v>174</v>
      </c>
      <c r="E61" s="86" t="s">
        <v>175</v>
      </c>
      <c r="F61" s="87" t="s">
        <v>31</v>
      </c>
      <c r="G61" s="87" t="s">
        <v>78</v>
      </c>
      <c r="H61" s="90">
        <v>0.12087962962962963</v>
      </c>
      <c r="I61" s="86">
        <v>52</v>
      </c>
      <c r="J61" s="90">
        <v>0.12744212962962961</v>
      </c>
      <c r="K61" s="87">
        <v>26</v>
      </c>
      <c r="L61" s="90">
        <v>0.11854166666666667</v>
      </c>
      <c r="M61" s="87">
        <v>41</v>
      </c>
      <c r="N61" s="90"/>
      <c r="O61" s="87" t="s">
        <v>55</v>
      </c>
      <c r="P61" s="90"/>
      <c r="Q61" s="105"/>
      <c r="R61" s="90"/>
      <c r="S61" s="105"/>
      <c r="T61" s="90"/>
      <c r="U61" s="105"/>
      <c r="V61" s="90"/>
      <c r="W61" s="105"/>
      <c r="X61" s="90"/>
      <c r="Y61" s="87"/>
      <c r="Z61" s="90"/>
      <c r="AA61" s="90"/>
      <c r="AB61" s="89" t="str">
        <f>IFERROR($AB$19*3600/(HOUR(Z61)*3600+MINUTE(Z61)*60+SECOND(Z61)),"")</f>
        <v/>
      </c>
      <c r="AC61" s="87"/>
      <c r="AD61" s="92"/>
    </row>
    <row r="62" spans="1:30" ht="27" customHeight="1" x14ac:dyDescent="0.2">
      <c r="A62" s="93" t="s">
        <v>55</v>
      </c>
      <c r="B62" s="86">
        <v>134</v>
      </c>
      <c r="C62" s="87">
        <v>10063446569</v>
      </c>
      <c r="D62" s="88" t="s">
        <v>178</v>
      </c>
      <c r="E62" s="86" t="s">
        <v>179</v>
      </c>
      <c r="F62" s="87" t="s">
        <v>31</v>
      </c>
      <c r="G62" s="87" t="s">
        <v>51</v>
      </c>
      <c r="H62" s="90">
        <v>0.12079861111111112</v>
      </c>
      <c r="I62" s="86">
        <v>50</v>
      </c>
      <c r="J62" s="90">
        <v>0.13319444444444445</v>
      </c>
      <c r="K62" s="87">
        <v>49</v>
      </c>
      <c r="L62" s="90">
        <v>0.1205787037037037</v>
      </c>
      <c r="M62" s="87">
        <v>45</v>
      </c>
      <c r="N62" s="90"/>
      <c r="O62" s="87" t="s">
        <v>55</v>
      </c>
      <c r="P62" s="90"/>
      <c r="Q62" s="105"/>
      <c r="R62" s="90"/>
      <c r="S62" s="105"/>
      <c r="T62" s="90"/>
      <c r="U62" s="105"/>
      <c r="V62" s="90"/>
      <c r="W62" s="105"/>
      <c r="X62" s="90"/>
      <c r="Y62" s="87"/>
      <c r="Z62" s="90"/>
      <c r="AA62" s="90"/>
      <c r="AB62" s="89" t="str">
        <f>IFERROR($AB$19*3600/(HOUR(Z62)*3600+MINUTE(Z62)*60+SECOND(Z62)),"")</f>
        <v/>
      </c>
      <c r="AC62" s="87"/>
      <c r="AD62" s="92"/>
    </row>
    <row r="63" spans="1:30" ht="27" customHeight="1" x14ac:dyDescent="0.2">
      <c r="A63" s="93" t="s">
        <v>55</v>
      </c>
      <c r="B63" s="86">
        <v>146</v>
      </c>
      <c r="C63" s="87">
        <v>10082533341</v>
      </c>
      <c r="D63" s="88" t="s">
        <v>182</v>
      </c>
      <c r="E63" s="86" t="s">
        <v>183</v>
      </c>
      <c r="F63" s="87" t="s">
        <v>31</v>
      </c>
      <c r="G63" s="87" t="s">
        <v>50</v>
      </c>
      <c r="H63" s="90">
        <v>0.12085648148148148</v>
      </c>
      <c r="I63" s="86">
        <v>51</v>
      </c>
      <c r="J63" s="90">
        <v>0.13292824074074075</v>
      </c>
      <c r="K63" s="87">
        <v>48</v>
      </c>
      <c r="L63" s="90">
        <v>0.12559027777777779</v>
      </c>
      <c r="M63" s="87">
        <v>50</v>
      </c>
      <c r="N63" s="90"/>
      <c r="O63" s="87" t="s">
        <v>55</v>
      </c>
      <c r="P63" s="90"/>
      <c r="Q63" s="105"/>
      <c r="R63" s="90"/>
      <c r="S63" s="105"/>
      <c r="T63" s="90"/>
      <c r="U63" s="105"/>
      <c r="V63" s="90"/>
      <c r="W63" s="105"/>
      <c r="X63" s="90"/>
      <c r="Y63" s="87"/>
      <c r="Z63" s="90"/>
      <c r="AA63" s="90"/>
      <c r="AB63" s="89" t="str">
        <f>IFERROR($AB$19*3600/(HOUR(Z63)*3600+MINUTE(Z63)*60+SECOND(Z63)),"")</f>
        <v/>
      </c>
      <c r="AC63" s="87"/>
      <c r="AD63" s="92"/>
    </row>
    <row r="64" spans="1:30" ht="27" customHeight="1" x14ac:dyDescent="0.2">
      <c r="A64" s="93" t="s">
        <v>55</v>
      </c>
      <c r="B64" s="86">
        <v>127</v>
      </c>
      <c r="C64" s="87">
        <v>10083910236</v>
      </c>
      <c r="D64" s="88" t="s">
        <v>172</v>
      </c>
      <c r="E64" s="86" t="s">
        <v>173</v>
      </c>
      <c r="F64" s="87" t="s">
        <v>31</v>
      </c>
      <c r="G64" s="87" t="s">
        <v>49</v>
      </c>
      <c r="H64" s="90">
        <v>0.11145833333333333</v>
      </c>
      <c r="I64" s="86">
        <v>32</v>
      </c>
      <c r="J64" s="90">
        <v>0.13192129629629631</v>
      </c>
      <c r="K64" s="87">
        <v>42</v>
      </c>
      <c r="L64" s="90">
        <v>0.11748842592592591</v>
      </c>
      <c r="M64" s="87">
        <v>31</v>
      </c>
      <c r="N64" s="90"/>
      <c r="O64" s="87" t="s">
        <v>56</v>
      </c>
      <c r="P64" s="90"/>
      <c r="Q64" s="105"/>
      <c r="R64" s="90"/>
      <c r="S64" s="105"/>
      <c r="T64" s="90"/>
      <c r="U64" s="105"/>
      <c r="V64" s="90"/>
      <c r="W64" s="105"/>
      <c r="X64" s="90"/>
      <c r="Y64" s="87"/>
      <c r="Z64" s="90"/>
      <c r="AA64" s="90"/>
      <c r="AB64" s="89" t="str">
        <f>IFERROR($AB$19*3600/(HOUR(Z64)*3600+MINUTE(Z64)*60+SECOND(Z64)),"")</f>
        <v/>
      </c>
      <c r="AC64" s="87"/>
      <c r="AD64" s="92" t="s">
        <v>84</v>
      </c>
    </row>
    <row r="65" spans="1:30" ht="27" customHeight="1" x14ac:dyDescent="0.2">
      <c r="A65" s="93" t="s">
        <v>55</v>
      </c>
      <c r="B65" s="86">
        <v>101</v>
      </c>
      <c r="C65" s="87">
        <v>10036050739</v>
      </c>
      <c r="D65" s="99" t="s">
        <v>147</v>
      </c>
      <c r="E65" s="86" t="s">
        <v>148</v>
      </c>
      <c r="F65" s="87" t="s">
        <v>31</v>
      </c>
      <c r="G65" s="87" t="s">
        <v>48</v>
      </c>
      <c r="H65" s="90">
        <v>0.11096064814814814</v>
      </c>
      <c r="I65" s="86">
        <v>21</v>
      </c>
      <c r="J65" s="90"/>
      <c r="K65" s="86" t="s">
        <v>55</v>
      </c>
      <c r="L65" s="90"/>
      <c r="M65" s="86"/>
      <c r="N65" s="90"/>
      <c r="O65" s="86"/>
      <c r="P65" s="90"/>
      <c r="Q65" s="105"/>
      <c r="R65" s="90"/>
      <c r="S65" s="105"/>
      <c r="T65" s="90"/>
      <c r="U65" s="105"/>
      <c r="V65" s="90"/>
      <c r="W65" s="105"/>
      <c r="X65" s="90"/>
      <c r="Y65" s="87"/>
      <c r="Z65" s="90"/>
      <c r="AA65" s="90"/>
      <c r="AB65" s="89" t="str">
        <f t="shared" si="0"/>
        <v/>
      </c>
      <c r="AC65" s="87"/>
      <c r="AD65" s="92"/>
    </row>
    <row r="66" spans="1:30" ht="27" customHeight="1" x14ac:dyDescent="0.2">
      <c r="A66" s="93" t="s">
        <v>55</v>
      </c>
      <c r="B66" s="86">
        <v>104</v>
      </c>
      <c r="C66" s="87">
        <v>10093563251</v>
      </c>
      <c r="D66" s="88" t="s">
        <v>153</v>
      </c>
      <c r="E66" s="86" t="s">
        <v>154</v>
      </c>
      <c r="F66" s="87" t="s">
        <v>31</v>
      </c>
      <c r="G66" s="87" t="s">
        <v>48</v>
      </c>
      <c r="H66" s="90">
        <v>0.11731481481481482</v>
      </c>
      <c r="I66" s="86">
        <v>38</v>
      </c>
      <c r="J66" s="90"/>
      <c r="K66" s="86" t="s">
        <v>55</v>
      </c>
      <c r="L66" s="90"/>
      <c r="M66" s="86"/>
      <c r="N66" s="90"/>
      <c r="O66" s="87"/>
      <c r="P66" s="90"/>
      <c r="Q66" s="105"/>
      <c r="R66" s="90"/>
      <c r="S66" s="105"/>
      <c r="T66" s="90"/>
      <c r="U66" s="105"/>
      <c r="V66" s="90"/>
      <c r="W66" s="105"/>
      <c r="X66" s="90"/>
      <c r="Y66" s="87"/>
      <c r="Z66" s="90"/>
      <c r="AA66" s="90"/>
      <c r="AB66" s="89" t="str">
        <f>IFERROR($AB$19*3600/(HOUR(Z66)*3600+MINUTE(Z66)*60+SECOND(Z66)),"")</f>
        <v/>
      </c>
      <c r="AC66" s="87"/>
      <c r="AD66" s="92"/>
    </row>
    <row r="67" spans="1:30" ht="27" customHeight="1" x14ac:dyDescent="0.2">
      <c r="A67" s="93" t="s">
        <v>55</v>
      </c>
      <c r="B67" s="86">
        <v>117</v>
      </c>
      <c r="C67" s="87">
        <v>10036048517</v>
      </c>
      <c r="D67" s="88" t="s">
        <v>161</v>
      </c>
      <c r="E67" s="86" t="s">
        <v>162</v>
      </c>
      <c r="F67" s="87" t="s">
        <v>31</v>
      </c>
      <c r="G67" s="87" t="s">
        <v>76</v>
      </c>
      <c r="H67" s="90">
        <v>0.11049768518518517</v>
      </c>
      <c r="I67" s="86">
        <v>2</v>
      </c>
      <c r="J67" s="90"/>
      <c r="K67" s="87"/>
      <c r="L67" s="90"/>
      <c r="M67" s="87"/>
      <c r="N67" s="90"/>
      <c r="O67" s="87"/>
      <c r="P67" s="90"/>
      <c r="Q67" s="105"/>
      <c r="R67" s="90"/>
      <c r="S67" s="105"/>
      <c r="T67" s="90"/>
      <c r="U67" s="105"/>
      <c r="V67" s="90"/>
      <c r="W67" s="105"/>
      <c r="X67" s="90"/>
      <c r="Y67" s="87"/>
      <c r="Z67" s="90"/>
      <c r="AA67" s="90"/>
      <c r="AB67" s="89" t="str">
        <f>IFERROR($AB$19*3600/(HOUR(Z67)*3600+MINUTE(Z67)*60+SECOND(Z67)),"")</f>
        <v/>
      </c>
      <c r="AC67" s="87"/>
      <c r="AD67" s="92" t="s">
        <v>189</v>
      </c>
    </row>
    <row r="68" spans="1:30" ht="27" customHeight="1" x14ac:dyDescent="0.2">
      <c r="A68" s="93" t="s">
        <v>55</v>
      </c>
      <c r="B68" s="86">
        <v>102</v>
      </c>
      <c r="C68" s="87">
        <v>10036052860</v>
      </c>
      <c r="D68" s="88" t="s">
        <v>149</v>
      </c>
      <c r="E68" s="86" t="s">
        <v>150</v>
      </c>
      <c r="F68" s="87" t="s">
        <v>31</v>
      </c>
      <c r="G68" s="87" t="s">
        <v>48</v>
      </c>
      <c r="H68" s="90"/>
      <c r="I68" s="86"/>
      <c r="J68" s="90"/>
      <c r="K68" s="86"/>
      <c r="L68" s="90"/>
      <c r="M68" s="86"/>
      <c r="N68" s="90"/>
      <c r="O68" s="86"/>
      <c r="P68" s="90"/>
      <c r="Q68" s="105"/>
      <c r="R68" s="90"/>
      <c r="S68" s="105"/>
      <c r="T68" s="90"/>
      <c r="U68" s="105"/>
      <c r="V68" s="90"/>
      <c r="W68" s="105"/>
      <c r="X68" s="90"/>
      <c r="Y68" s="87"/>
      <c r="Z68" s="90"/>
      <c r="AA68" s="90"/>
      <c r="AB68" s="89" t="str">
        <f t="shared" si="0"/>
        <v/>
      </c>
      <c r="AC68" s="87"/>
      <c r="AD68" s="92"/>
    </row>
    <row r="69" spans="1:30" ht="27" customHeight="1" x14ac:dyDescent="0.2">
      <c r="A69" s="93" t="s">
        <v>55</v>
      </c>
      <c r="B69" s="86">
        <v>110</v>
      </c>
      <c r="C69" s="87">
        <v>10053652296</v>
      </c>
      <c r="D69" s="88" t="s">
        <v>157</v>
      </c>
      <c r="E69" s="86" t="s">
        <v>158</v>
      </c>
      <c r="F69" s="87" t="s">
        <v>31</v>
      </c>
      <c r="G69" s="87" t="s">
        <v>54</v>
      </c>
      <c r="H69" s="90"/>
      <c r="I69" s="86"/>
      <c r="J69" s="90"/>
      <c r="K69" s="87"/>
      <c r="L69" s="90"/>
      <c r="M69" s="87"/>
      <c r="N69" s="90"/>
      <c r="O69" s="87"/>
      <c r="P69" s="90"/>
      <c r="Q69" s="105"/>
      <c r="R69" s="90"/>
      <c r="S69" s="105"/>
      <c r="T69" s="90"/>
      <c r="U69" s="105"/>
      <c r="V69" s="90"/>
      <c r="W69" s="105"/>
      <c r="X69" s="90"/>
      <c r="Y69" s="87"/>
      <c r="Z69" s="90"/>
      <c r="AA69" s="90"/>
      <c r="AB69" s="89" t="str">
        <f>IFERROR($AB$19*3600/(HOUR(Z69)*3600+MINUTE(Z69)*60+SECOND(Z69)),"")</f>
        <v/>
      </c>
      <c r="AC69" s="87"/>
      <c r="AD69" s="92"/>
    </row>
    <row r="70" spans="1:30" ht="27" customHeight="1" x14ac:dyDescent="0.2">
      <c r="A70" s="93" t="s">
        <v>55</v>
      </c>
      <c r="B70" s="86">
        <v>148</v>
      </c>
      <c r="C70" s="87">
        <v>10076518230</v>
      </c>
      <c r="D70" s="88" t="s">
        <v>184</v>
      </c>
      <c r="E70" s="86" t="s">
        <v>185</v>
      </c>
      <c r="F70" s="87" t="s">
        <v>33</v>
      </c>
      <c r="G70" s="87" t="s">
        <v>186</v>
      </c>
      <c r="H70" s="90"/>
      <c r="I70" s="86"/>
      <c r="J70" s="90"/>
      <c r="K70" s="87"/>
      <c r="L70" s="90"/>
      <c r="M70" s="87"/>
      <c r="N70" s="90"/>
      <c r="O70" s="87"/>
      <c r="P70" s="90"/>
      <c r="Q70" s="105"/>
      <c r="R70" s="90"/>
      <c r="S70" s="105"/>
      <c r="T70" s="90"/>
      <c r="U70" s="105"/>
      <c r="V70" s="90"/>
      <c r="W70" s="105"/>
      <c r="X70" s="90"/>
      <c r="Y70" s="87"/>
      <c r="Z70" s="90"/>
      <c r="AA70" s="90"/>
      <c r="AB70" s="89" t="str">
        <f t="shared" ref="AB70:AB71" si="4">IFERROR($AB$19*3600/(HOUR(Z70)*3600+MINUTE(Z70)*60+SECOND(Z70)),"")</f>
        <v/>
      </c>
      <c r="AC70" s="87"/>
      <c r="AD70" s="92"/>
    </row>
    <row r="71" spans="1:30" ht="27" customHeight="1" thickBot="1" x14ac:dyDescent="0.25">
      <c r="A71" s="94" t="s">
        <v>55</v>
      </c>
      <c r="B71" s="95">
        <v>149</v>
      </c>
      <c r="C71" s="96">
        <v>10091956081</v>
      </c>
      <c r="D71" s="97" t="s">
        <v>187</v>
      </c>
      <c r="E71" s="95" t="s">
        <v>188</v>
      </c>
      <c r="F71" s="96" t="s">
        <v>33</v>
      </c>
      <c r="G71" s="96" t="s">
        <v>186</v>
      </c>
      <c r="H71" s="106"/>
      <c r="I71" s="95"/>
      <c r="J71" s="106"/>
      <c r="K71" s="96"/>
      <c r="L71" s="106"/>
      <c r="M71" s="96"/>
      <c r="N71" s="106"/>
      <c r="O71" s="96"/>
      <c r="P71" s="106"/>
      <c r="Q71" s="163"/>
      <c r="R71" s="106"/>
      <c r="S71" s="163"/>
      <c r="T71" s="106"/>
      <c r="U71" s="163"/>
      <c r="V71" s="106"/>
      <c r="W71" s="163"/>
      <c r="X71" s="106"/>
      <c r="Y71" s="96"/>
      <c r="Z71" s="106"/>
      <c r="AA71" s="106"/>
      <c r="AB71" s="107" t="str">
        <f t="shared" si="4"/>
        <v/>
      </c>
      <c r="AC71" s="96"/>
      <c r="AD71" s="98"/>
    </row>
    <row r="72" spans="1:30" ht="7.5" customHeight="1" thickTop="1" thickBot="1" x14ac:dyDescent="0.25">
      <c r="A72" s="39"/>
      <c r="B72" s="40"/>
      <c r="C72" s="40"/>
      <c r="D72" s="41"/>
      <c r="E72" s="42"/>
      <c r="F72" s="43"/>
      <c r="G72" s="42"/>
      <c r="H72" s="44"/>
      <c r="I72" s="45"/>
      <c r="J72" s="44"/>
      <c r="K72" s="45"/>
      <c r="L72" s="44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  <c r="AA72" s="47"/>
      <c r="AB72" s="44"/>
      <c r="AC72" s="44"/>
      <c r="AD72" s="44"/>
    </row>
    <row r="73" spans="1:30" ht="15.75" thickTop="1" x14ac:dyDescent="0.2">
      <c r="A73" s="146" t="s">
        <v>4</v>
      </c>
      <c r="B73" s="147"/>
      <c r="C73" s="147"/>
      <c r="D73" s="147"/>
      <c r="E73" s="147"/>
      <c r="F73" s="147"/>
      <c r="G73" s="147"/>
      <c r="H73" s="147" t="s">
        <v>5</v>
      </c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8"/>
    </row>
    <row r="74" spans="1:30" ht="15" x14ac:dyDescent="0.2">
      <c r="A74" s="48"/>
      <c r="B74" s="4"/>
      <c r="C74" s="49"/>
      <c r="D74" s="4"/>
      <c r="E74" s="4"/>
      <c r="F74" s="4"/>
      <c r="G74" s="50"/>
      <c r="H74" s="51" t="s">
        <v>32</v>
      </c>
      <c r="I74" s="52"/>
      <c r="J74" s="53">
        <v>17</v>
      </c>
      <c r="K74" s="54"/>
      <c r="L74" s="55"/>
      <c r="M74" s="5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AA74" s="2"/>
      <c r="AC74" s="51" t="s">
        <v>30</v>
      </c>
      <c r="AD74" s="85">
        <f>COUNTIF(F$21:F182,"ЗМС")</f>
        <v>0</v>
      </c>
    </row>
    <row r="75" spans="1:30" ht="15" x14ac:dyDescent="0.2">
      <c r="A75" s="60"/>
      <c r="B75" s="61"/>
      <c r="C75" s="62"/>
      <c r="D75" s="61"/>
      <c r="E75" s="61"/>
      <c r="F75" s="61"/>
      <c r="G75" s="63"/>
      <c r="H75" s="51" t="s">
        <v>25</v>
      </c>
      <c r="I75" s="52"/>
      <c r="J75" s="84">
        <f>J76+J81</f>
        <v>49</v>
      </c>
      <c r="L75" s="59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AA75" s="2"/>
      <c r="AC75" s="51" t="s">
        <v>20</v>
      </c>
      <c r="AD75" s="85">
        <f>COUNTIF(F$21:F182,"МСМК")</f>
        <v>0</v>
      </c>
    </row>
    <row r="76" spans="1:30" ht="15" x14ac:dyDescent="0.2">
      <c r="A76" s="64"/>
      <c r="B76" s="61"/>
      <c r="C76" s="65"/>
      <c r="D76" s="61"/>
      <c r="E76" s="61"/>
      <c r="F76" s="61"/>
      <c r="G76" s="63"/>
      <c r="H76" s="51" t="s">
        <v>26</v>
      </c>
      <c r="I76" s="52"/>
      <c r="J76" s="84">
        <f>J77+J79+J78+J80</f>
        <v>49</v>
      </c>
      <c r="L76" s="59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AA76" s="2"/>
      <c r="AC76" s="51" t="s">
        <v>22</v>
      </c>
      <c r="AD76" s="85">
        <f>COUNTIF(F$21:F71,"МС")</f>
        <v>0</v>
      </c>
    </row>
    <row r="77" spans="1:30" ht="15" x14ac:dyDescent="0.2">
      <c r="A77" s="60"/>
      <c r="B77" s="61"/>
      <c r="C77" s="65"/>
      <c r="D77" s="61"/>
      <c r="E77" s="61"/>
      <c r="F77" s="61"/>
      <c r="G77" s="63"/>
      <c r="H77" s="51" t="s">
        <v>27</v>
      </c>
      <c r="I77" s="52"/>
      <c r="J77" s="84">
        <f>COUNT(A10:A137)</f>
        <v>28</v>
      </c>
      <c r="L77" s="59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AA77" s="2"/>
      <c r="AC77" s="51" t="s">
        <v>31</v>
      </c>
      <c r="AD77" s="85">
        <f>COUNTIF(F$20:F71,"КМС")</f>
        <v>45</v>
      </c>
    </row>
    <row r="78" spans="1:30" ht="15" x14ac:dyDescent="0.2">
      <c r="A78" s="60"/>
      <c r="B78" s="61"/>
      <c r="C78" s="65"/>
      <c r="D78" s="61"/>
      <c r="H78" s="51" t="s">
        <v>28</v>
      </c>
      <c r="I78" s="52"/>
      <c r="J78" s="84">
        <f>COUNTIF(A10:A136,"НФ")</f>
        <v>21</v>
      </c>
      <c r="L78" s="5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AA78" s="2"/>
      <c r="AC78" s="51" t="s">
        <v>33</v>
      </c>
      <c r="AD78" s="85">
        <f>COUNTIF(F$22:F183,"1 СР")</f>
        <v>4</v>
      </c>
    </row>
    <row r="79" spans="1:30" ht="15" x14ac:dyDescent="0.2">
      <c r="A79" s="66"/>
      <c r="B79" s="2"/>
      <c r="C79" s="2"/>
      <c r="D79" s="61"/>
      <c r="H79" s="51" t="s">
        <v>37</v>
      </c>
      <c r="I79" s="52"/>
      <c r="J79" s="84">
        <f>COUNTIF(A9:A135,"ЛИМ")</f>
        <v>0</v>
      </c>
      <c r="L79" s="59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AA79" s="2"/>
      <c r="AC79" s="51" t="s">
        <v>58</v>
      </c>
      <c r="AD79" s="85">
        <f>COUNTIF(F$22:F184,"2 СР")</f>
        <v>0</v>
      </c>
    </row>
    <row r="80" spans="1:30" ht="15" x14ac:dyDescent="0.2">
      <c r="A80" s="64"/>
      <c r="B80" s="61"/>
      <c r="C80" s="61"/>
      <c r="D80" s="61"/>
      <c r="E80" s="61"/>
      <c r="F80" s="61"/>
      <c r="G80" s="63"/>
      <c r="H80" s="51" t="s">
        <v>35</v>
      </c>
      <c r="I80" s="52"/>
      <c r="J80" s="84">
        <f>COUNTIF(A10:A136,"ДСКВ")</f>
        <v>0</v>
      </c>
      <c r="L80" s="59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AA80" s="2"/>
      <c r="AC80" s="51" t="s">
        <v>57</v>
      </c>
      <c r="AD80" s="85">
        <f>COUNTIF(F$22:F185,"3 СР")</f>
        <v>0</v>
      </c>
    </row>
    <row r="81" spans="1:30" ht="15" x14ac:dyDescent="0.2">
      <c r="A81" s="64"/>
      <c r="B81" s="61"/>
      <c r="C81" s="61"/>
      <c r="D81" s="61"/>
      <c r="E81" s="61"/>
      <c r="F81" s="61"/>
      <c r="G81" s="63"/>
      <c r="H81" s="51" t="s">
        <v>29</v>
      </c>
      <c r="I81" s="52"/>
      <c r="J81" s="84">
        <f>COUNTIF(A10:A136,"НС")</f>
        <v>0</v>
      </c>
      <c r="L81" s="59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AA81" s="2"/>
      <c r="AC81" s="51"/>
      <c r="AD81" s="67"/>
    </row>
    <row r="82" spans="1:30" ht="5.25" customHeight="1" x14ac:dyDescent="0.2">
      <c r="A82" s="68"/>
      <c r="B82" s="69"/>
      <c r="C82" s="69"/>
      <c r="D82" s="69"/>
      <c r="E82" s="69"/>
      <c r="F82" s="69"/>
      <c r="G82" s="28"/>
      <c r="H82" s="70"/>
      <c r="I82" s="52"/>
      <c r="J82" s="28"/>
      <c r="K82" s="71"/>
      <c r="L82" s="28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2"/>
      <c r="AA82" s="26"/>
      <c r="AB82" s="73"/>
      <c r="AC82" s="73"/>
      <c r="AD82" s="67"/>
    </row>
    <row r="83" spans="1:30" ht="15.75" x14ac:dyDescent="0.2">
      <c r="A83" s="149" t="s">
        <v>3</v>
      </c>
      <c r="B83" s="150"/>
      <c r="C83" s="150"/>
      <c r="D83" s="150"/>
      <c r="E83" s="150"/>
      <c r="F83" s="150"/>
      <c r="G83" s="150" t="s">
        <v>11</v>
      </c>
      <c r="H83" s="150"/>
      <c r="I83" s="150"/>
      <c r="J83" s="150"/>
      <c r="K83" s="150"/>
      <c r="L83" s="150"/>
      <c r="M83" s="150"/>
      <c r="N83" s="81"/>
      <c r="O83" s="81"/>
      <c r="P83" s="81"/>
      <c r="Q83" s="102"/>
      <c r="R83" s="102"/>
      <c r="S83" s="102"/>
      <c r="T83" s="102"/>
      <c r="U83" s="102"/>
      <c r="V83" s="102"/>
      <c r="W83" s="102"/>
      <c r="X83" s="102"/>
      <c r="Y83" s="81"/>
      <c r="Z83" s="150" t="s">
        <v>46</v>
      </c>
      <c r="AA83" s="150"/>
      <c r="AB83" s="150"/>
      <c r="AC83" s="150"/>
      <c r="AD83" s="151"/>
    </row>
    <row r="84" spans="1:30" x14ac:dyDescent="0.2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4"/>
      <c r="AA84" s="154"/>
      <c r="AB84" s="154"/>
      <c r="AC84" s="154"/>
      <c r="AD84" s="155"/>
    </row>
    <row r="85" spans="1:30" x14ac:dyDescent="0.2">
      <c r="A85" s="74"/>
      <c r="D85" s="1"/>
      <c r="E85" s="1"/>
      <c r="F85" s="1"/>
      <c r="G85" s="1"/>
      <c r="H85" s="1"/>
      <c r="I85" s="1"/>
      <c r="J85" s="1"/>
      <c r="K85" s="1"/>
      <c r="L85" s="1"/>
      <c r="M85" s="1"/>
      <c r="N85" s="82"/>
      <c r="O85" s="82"/>
      <c r="P85" s="82"/>
      <c r="Q85" s="103"/>
      <c r="R85" s="103"/>
      <c r="S85" s="103"/>
      <c r="T85" s="103"/>
      <c r="U85" s="103"/>
      <c r="V85" s="103"/>
      <c r="W85" s="103"/>
      <c r="X85" s="103"/>
      <c r="Y85" s="82"/>
      <c r="Z85" s="75"/>
      <c r="AA85" s="76"/>
      <c r="AB85" s="1"/>
      <c r="AC85" s="1"/>
      <c r="AD85" s="77"/>
    </row>
    <row r="86" spans="1:30" x14ac:dyDescent="0.2">
      <c r="A86" s="74"/>
      <c r="D86" s="1"/>
      <c r="E86" s="1"/>
      <c r="F86" s="1"/>
      <c r="G86" s="1"/>
      <c r="H86" s="1"/>
      <c r="I86" s="1"/>
      <c r="J86" s="1"/>
      <c r="K86" s="1"/>
      <c r="L86" s="1"/>
      <c r="M86" s="1"/>
      <c r="N86" s="82"/>
      <c r="O86" s="82"/>
      <c r="P86" s="82"/>
      <c r="Q86" s="103"/>
      <c r="R86" s="103"/>
      <c r="S86" s="103"/>
      <c r="T86" s="103"/>
      <c r="U86" s="103"/>
      <c r="V86" s="103"/>
      <c r="W86" s="103"/>
      <c r="X86" s="103"/>
      <c r="Y86" s="82"/>
      <c r="Z86" s="75"/>
      <c r="AA86" s="76"/>
      <c r="AB86" s="1"/>
      <c r="AC86" s="1"/>
      <c r="AD86" s="77"/>
    </row>
    <row r="87" spans="1:30" x14ac:dyDescent="0.2">
      <c r="A87" s="74"/>
      <c r="D87" s="1"/>
      <c r="E87" s="1"/>
      <c r="F87" s="1"/>
      <c r="G87" s="1"/>
      <c r="H87" s="1"/>
      <c r="I87" s="1"/>
      <c r="J87" s="1"/>
      <c r="K87" s="1"/>
      <c r="L87" s="1"/>
      <c r="M87" s="1"/>
      <c r="N87" s="82"/>
      <c r="O87" s="82"/>
      <c r="P87" s="82"/>
      <c r="Q87" s="103"/>
      <c r="R87" s="103"/>
      <c r="S87" s="103"/>
      <c r="T87" s="103"/>
      <c r="U87" s="103"/>
      <c r="V87" s="103"/>
      <c r="W87" s="103"/>
      <c r="X87" s="103"/>
      <c r="Y87" s="82"/>
      <c r="Z87" s="75"/>
      <c r="AA87" s="76"/>
      <c r="AB87" s="1"/>
      <c r="AC87" s="1"/>
      <c r="AD87" s="77"/>
    </row>
    <row r="88" spans="1:30" x14ac:dyDescent="0.2">
      <c r="A88" s="74"/>
      <c r="D88" s="1"/>
      <c r="E88" s="1"/>
      <c r="F88" s="1"/>
      <c r="G88" s="1"/>
      <c r="H88" s="1"/>
      <c r="I88" s="1"/>
      <c r="J88" s="1"/>
      <c r="K88" s="1"/>
      <c r="L88" s="1"/>
      <c r="M88" s="1"/>
      <c r="N88" s="82"/>
      <c r="O88" s="82"/>
      <c r="P88" s="82"/>
      <c r="Q88" s="103"/>
      <c r="R88" s="103"/>
      <c r="S88" s="103"/>
      <c r="T88" s="103"/>
      <c r="U88" s="103"/>
      <c r="V88" s="103"/>
      <c r="W88" s="103"/>
      <c r="X88" s="103"/>
      <c r="Y88" s="82"/>
      <c r="Z88" s="75"/>
      <c r="AA88" s="76"/>
      <c r="AB88" s="1"/>
      <c r="AC88" s="1"/>
      <c r="AD88" s="77"/>
    </row>
    <row r="89" spans="1:30" ht="16.5" thickBot="1" x14ac:dyDescent="0.25">
      <c r="A89" s="156" t="s">
        <v>44</v>
      </c>
      <c r="B89" s="144"/>
      <c r="C89" s="144"/>
      <c r="D89" s="144"/>
      <c r="E89" s="144"/>
      <c r="F89" s="144"/>
      <c r="G89" s="144" t="str">
        <f>G17</f>
        <v>ТРУШИН Б.К. (ВК., г.Саратов)</v>
      </c>
      <c r="H89" s="144"/>
      <c r="I89" s="144"/>
      <c r="J89" s="144"/>
      <c r="K89" s="144"/>
      <c r="L89" s="144"/>
      <c r="M89" s="144"/>
      <c r="N89" s="80"/>
      <c r="O89" s="80"/>
      <c r="P89" s="80"/>
      <c r="Q89" s="101"/>
      <c r="R89" s="101"/>
      <c r="S89" s="101"/>
      <c r="T89" s="101"/>
      <c r="U89" s="101"/>
      <c r="V89" s="101"/>
      <c r="W89" s="101"/>
      <c r="X89" s="101"/>
      <c r="Y89" s="80"/>
      <c r="Z89" s="144" t="str">
        <f>G18</f>
        <v>АЗАРОВ С.Н. (ВК, г.Санкт‐Петербург)</v>
      </c>
      <c r="AA89" s="144"/>
      <c r="AB89" s="144"/>
      <c r="AC89" s="144"/>
      <c r="AD89" s="145"/>
    </row>
    <row r="90" spans="1:30" ht="13.5" thickTop="1" x14ac:dyDescent="0.2"/>
  </sheetData>
  <sortState ref="A79:AD84">
    <sortCondition ref="M79:M84"/>
  </sortState>
  <mergeCells count="51">
    <mergeCell ref="A12:AD12"/>
    <mergeCell ref="G89:M89"/>
    <mergeCell ref="Z89:AD89"/>
    <mergeCell ref="A73:G73"/>
    <mergeCell ref="H73:AD73"/>
    <mergeCell ref="A83:F83"/>
    <mergeCell ref="G83:M83"/>
    <mergeCell ref="Z83:AD83"/>
    <mergeCell ref="A84:E84"/>
    <mergeCell ref="F84:AD84"/>
    <mergeCell ref="A89:F89"/>
    <mergeCell ref="H22:I22"/>
    <mergeCell ref="J22:K22"/>
    <mergeCell ref="H15:AD15"/>
    <mergeCell ref="A15:G15"/>
    <mergeCell ref="F21:F22"/>
    <mergeCell ref="A1:AD1"/>
    <mergeCell ref="A2:AD2"/>
    <mergeCell ref="A3:AD3"/>
    <mergeCell ref="A4:AD4"/>
    <mergeCell ref="A6:AD6"/>
    <mergeCell ref="A5:AD5"/>
    <mergeCell ref="A7:AD7"/>
    <mergeCell ref="L22:M22"/>
    <mergeCell ref="Z21:Z22"/>
    <mergeCell ref="AA21:AA22"/>
    <mergeCell ref="AB21:AB22"/>
    <mergeCell ref="AC21:AC22"/>
    <mergeCell ref="A8:AD8"/>
    <mergeCell ref="AD21:AD22"/>
    <mergeCell ref="G21:G22"/>
    <mergeCell ref="A9:AD9"/>
    <mergeCell ref="A10:AD10"/>
    <mergeCell ref="A11:AD11"/>
    <mergeCell ref="A21:A22"/>
    <mergeCell ref="B21:B22"/>
    <mergeCell ref="C21:C22"/>
    <mergeCell ref="D21:D22"/>
    <mergeCell ref="A13:D13"/>
    <mergeCell ref="A14:D14"/>
    <mergeCell ref="H21:Y21"/>
    <mergeCell ref="H16:AD16"/>
    <mergeCell ref="N22:O22"/>
    <mergeCell ref="E21:E22"/>
    <mergeCell ref="H17:AD17"/>
    <mergeCell ref="H18:AD18"/>
    <mergeCell ref="P22:Q22"/>
    <mergeCell ref="R22:S22"/>
    <mergeCell ref="T22:U22"/>
    <mergeCell ref="V22:W22"/>
    <mergeCell ref="X22:Y2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3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</vt:lpstr>
      <vt:lpstr>'многодневная гонка'!Заголовки_для_печати</vt:lpstr>
      <vt:lpstr>'многодневная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2021-09-23T14:04:25Z</dcterms:modified>
</cp:coreProperties>
</file>