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62E0C2C6-E57E-490D-B958-ED54DDF953D1}" xr6:coauthVersionLast="47" xr6:coauthVersionMax="47" xr10:uidLastSave="{00000000-0000-0000-0000-000000000000}"/>
  <bookViews>
    <workbookView xWindow="15045" yWindow="75" windowWidth="1368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'!$A$1:$N$74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J54" i="1"/>
  <c r="I55" i="1"/>
  <c r="J55" i="1"/>
  <c r="I56" i="1"/>
  <c r="J56" i="1"/>
  <c r="I57" i="1"/>
  <c r="J57" i="1"/>
  <c r="L57" i="1"/>
  <c r="L56" i="1"/>
  <c r="L55" i="1"/>
  <c r="L54" i="1"/>
  <c r="I50" i="1"/>
  <c r="J50" i="1"/>
  <c r="I51" i="1"/>
  <c r="J51" i="1"/>
  <c r="I52" i="1"/>
  <c r="J52" i="1"/>
  <c r="I53" i="1"/>
  <c r="J53" i="1"/>
  <c r="L53" i="1"/>
  <c r="L52" i="1"/>
  <c r="L51" i="1"/>
  <c r="L50" i="1"/>
  <c r="I46" i="1"/>
  <c r="J46" i="1"/>
  <c r="I47" i="1"/>
  <c r="J47" i="1"/>
  <c r="I48" i="1"/>
  <c r="J48" i="1"/>
  <c r="I49" i="1"/>
  <c r="J49" i="1"/>
  <c r="L49" i="1"/>
  <c r="L48" i="1"/>
  <c r="L47" i="1"/>
  <c r="L46" i="1"/>
  <c r="I42" i="1"/>
  <c r="J42" i="1"/>
  <c r="I43" i="1"/>
  <c r="J43" i="1"/>
  <c r="I44" i="1"/>
  <c r="J44" i="1"/>
  <c r="I45" i="1"/>
  <c r="J45" i="1"/>
  <c r="L45" i="1"/>
  <c r="L44" i="1"/>
  <c r="L43" i="1"/>
  <c r="L42" i="1"/>
  <c r="I37" i="1"/>
  <c r="J37" i="1"/>
  <c r="I38" i="1"/>
  <c r="J38" i="1"/>
  <c r="I39" i="1"/>
  <c r="J39" i="1"/>
  <c r="I40" i="1"/>
  <c r="J40" i="1"/>
  <c r="I41" i="1"/>
  <c r="J41" i="1"/>
  <c r="L41" i="1"/>
  <c r="L40" i="1"/>
  <c r="L39" i="1"/>
  <c r="L38" i="1"/>
  <c r="L37" i="1"/>
  <c r="I32" i="1"/>
  <c r="J32" i="1"/>
  <c r="I33" i="1"/>
  <c r="J33" i="1"/>
  <c r="I34" i="1"/>
  <c r="J34" i="1"/>
  <c r="I35" i="1"/>
  <c r="J35" i="1"/>
  <c r="I36" i="1"/>
  <c r="J36" i="1"/>
  <c r="L36" i="1"/>
  <c r="L35" i="1"/>
  <c r="L34" i="1"/>
  <c r="L33" i="1"/>
  <c r="L32" i="1"/>
  <c r="I28" i="1"/>
  <c r="J28" i="1"/>
  <c r="I29" i="1"/>
  <c r="J29" i="1"/>
  <c r="I30" i="1"/>
  <c r="J30" i="1"/>
  <c r="I31" i="1"/>
  <c r="J31" i="1"/>
  <c r="L31" i="1"/>
  <c r="L30" i="1"/>
  <c r="L29" i="1"/>
  <c r="L28" i="1"/>
  <c r="J25" i="1"/>
  <c r="J26" i="1"/>
  <c r="J27" i="1"/>
  <c r="J24" i="1"/>
  <c r="I25" i="1"/>
  <c r="I26" i="1"/>
  <c r="I27" i="1"/>
  <c r="I24" i="1"/>
  <c r="L27" i="1"/>
  <c r="L26" i="1"/>
  <c r="L25" i="1"/>
  <c r="L24" i="1"/>
  <c r="L74" i="1" l="1"/>
  <c r="H74" i="1"/>
  <c r="E74" i="1"/>
  <c r="H66" i="1"/>
  <c r="H65" i="1"/>
  <c r="H64" i="1"/>
  <c r="H63" i="1"/>
  <c r="L62" i="1"/>
  <c r="L63" i="1"/>
  <c r="L61" i="1"/>
  <c r="H62" i="1" l="1"/>
  <c r="H61" i="1" s="1"/>
  <c r="L65" i="1"/>
  <c r="L64" i="1"/>
  <c r="L60" i="1"/>
  <c r="L66" i="1"/>
</calcChain>
</file>

<file path=xl/sharedStrings.xml><?xml version="1.0" encoding="utf-8"?>
<sst xmlns="http://schemas.openxmlformats.org/spreadsheetml/2006/main" count="199" uniqueCount="139">
  <si>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</si>
  <si>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</si>
  <si>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</si>
  <si>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</si>
  <si>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</si>
  <si>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</si>
  <si>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</si>
  <si>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</si>
  <si>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</si>
  <si>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</si>
  <si>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</si>
  <si>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</si>
  <si>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</si>
  <si>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</si>
  <si>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</si>
  <si>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</si>
  <si>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</si>
  <si>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</si>
  <si>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</si>
  <si>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</si>
  <si>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</si>
  <si>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</si>
  <si>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</si>
  <si>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</si>
  <si>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</si>
  <si>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</si>
  <si>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</si>
  <si>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</si>
  <si>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</si>
  <si>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</si>
  <si>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</si>
  <si>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</si>
  <si>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</si>
  <si>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</si>
  <si>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</si>
  <si>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</si>
  <si>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</si>
  <si>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</si>
  <si>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</si>
  <si>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</si>
  <si>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</si>
  <si>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</si>
  <si>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</si>
  <si>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</si>
  <si>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</si>
  <si>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</si>
  <si>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</si>
  <si>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</si>
  <si>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</si>
  <si>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Попова Е.В. (ВК, Воронежская область)</t>
  </si>
  <si>
    <t>Гонова М.В. (ВК, Москва)</t>
  </si>
  <si>
    <t>Тульская обл.</t>
  </si>
  <si>
    <t>Омская обл.</t>
  </si>
  <si>
    <t>0,333/6</t>
  </si>
  <si>
    <t>Иркутская обл.</t>
  </si>
  <si>
    <t>1000м</t>
  </si>
  <si>
    <t>1000м-2000м</t>
  </si>
  <si>
    <t>101 168 990 27</t>
  </si>
  <si>
    <t>Юрченко Александра Андреевна</t>
  </si>
  <si>
    <t>100 942 553 85</t>
  </si>
  <si>
    <t>Изотова Анна Владимировна</t>
  </si>
  <si>
    <t>101 301 799 43</t>
  </si>
  <si>
    <t>Хатунцева Александра Васильевна</t>
  </si>
  <si>
    <t>Санкт-Петербург</t>
  </si>
  <si>
    <t>101 237 837 04</t>
  </si>
  <si>
    <t>Таджиева Алина Ринатовна</t>
  </si>
  <si>
    <t>101 375 501 25</t>
  </si>
  <si>
    <t>Шипилова Дарья Дмитриевна</t>
  </si>
  <si>
    <t>101 374 501 92</t>
  </si>
  <si>
    <t>Галкина Кристина Игоревна</t>
  </si>
  <si>
    <t>101 055 267 85</t>
  </si>
  <si>
    <t>Касимова Виолетта Альбертовна</t>
  </si>
  <si>
    <t>КУБОК РОССИИ</t>
  </si>
  <si>
    <t>ДАТА ПРОВЕДЕНИЯ: 18 Июня 2025 года</t>
  </si>
  <si>
    <t>женщины</t>
  </si>
  <si>
    <t>трек - командная гонка преследования 3 км</t>
  </si>
  <si>
    <t>№ ВРВС: 0080381811Я</t>
  </si>
  <si>
    <t>№ ЕКП 2025: 2008710020033891</t>
  </si>
  <si>
    <t>2000м-3000м</t>
  </si>
  <si>
    <t>100 911 701 79</t>
  </si>
  <si>
    <t>Малькова Татьяна Васильевна</t>
  </si>
  <si>
    <t>101 205 651 22</t>
  </si>
  <si>
    <t>Толстикова Екатерина Александровна</t>
  </si>
  <si>
    <t>100 360 771 12</t>
  </si>
  <si>
    <t>Мурзина Ирина Сергеевна</t>
  </si>
  <si>
    <t>100 965 611 57</t>
  </si>
  <si>
    <t>Рыбина Светлана Владимировна</t>
  </si>
  <si>
    <t>100 360 768 09</t>
  </si>
  <si>
    <t>Абайдуллина Инна Радиковна</t>
  </si>
  <si>
    <t>100 091 835 57</t>
  </si>
  <si>
    <t>Климова Диана Андреевна</t>
  </si>
  <si>
    <t>100 360 593 28</t>
  </si>
  <si>
    <t>Иванцова Мария Дмитриевна</t>
  </si>
  <si>
    <t>Омская обл./Новосиб. обл.</t>
  </si>
  <si>
    <t>100 096 920 01</t>
  </si>
  <si>
    <t>Степанова Дарья Михайловна</t>
  </si>
  <si>
    <t>100 831 857 66</t>
  </si>
  <si>
    <t>Гергель Анастасия Вадимовна</t>
  </si>
  <si>
    <t>100 360 856 00</t>
  </si>
  <si>
    <t>Малервейн Любовь Сергеевна</t>
  </si>
  <si>
    <t>Новосиб. обл.</t>
  </si>
  <si>
    <t>100 360 766 07</t>
  </si>
  <si>
    <t>Вальковская Татьяна Евгеньевна</t>
  </si>
  <si>
    <t>101 044 507 92</t>
  </si>
  <si>
    <t>Ковязина Валерия Валерьевна</t>
  </si>
  <si>
    <t>101 177 767 74</t>
  </si>
  <si>
    <t>Алексеенко Сабрина Васильевна</t>
  </si>
  <si>
    <t>101 191 231 55</t>
  </si>
  <si>
    <t>Шишкина Виктория Романовна</t>
  </si>
  <si>
    <t>100 968 818 63</t>
  </si>
  <si>
    <t>Сороколатова Софья Евгеньевна</t>
  </si>
  <si>
    <t>Респ. Крым/Иркутская обл.</t>
  </si>
  <si>
    <t>100 065 038 32</t>
  </si>
  <si>
    <t>Ошуркова Елизавета Васильевна</t>
  </si>
  <si>
    <t>Респ. Адыгея</t>
  </si>
  <si>
    <t>100 235 248 07</t>
  </si>
  <si>
    <t>Мартынова Гюнель Сейрановна</t>
  </si>
  <si>
    <t>101 144 653 37</t>
  </si>
  <si>
    <t>Гейко Диана Витальевна</t>
  </si>
  <si>
    <t xml:space="preserve">101 038 453 52 </t>
  </si>
  <si>
    <t>Кузьминова Яна Сергеевна</t>
  </si>
  <si>
    <t>100 811 744 32</t>
  </si>
  <si>
    <t>Савеко Полина Петровна</t>
  </si>
  <si>
    <t>Ростовская обл.</t>
  </si>
  <si>
    <t>101 260 447 13</t>
  </si>
  <si>
    <t>Липчанская Анастасия Валерьевна</t>
  </si>
  <si>
    <t>101 267 072 42</t>
  </si>
  <si>
    <t>Кириченко Лилиана Юрьевна</t>
  </si>
  <si>
    <t>101 172 764 18</t>
  </si>
  <si>
    <t>Корчебная Ольга Сергеевна</t>
  </si>
  <si>
    <t>100 776 216 06</t>
  </si>
  <si>
    <t>Агаева Алина Рамизовна</t>
  </si>
  <si>
    <t>100 360 214 37</t>
  </si>
  <si>
    <t>Володина Софья Олеговна</t>
  </si>
  <si>
    <t>101 260 091 45</t>
  </si>
  <si>
    <t>Кузьмина Дарья Александровна</t>
  </si>
  <si>
    <t>101 045 827 54</t>
  </si>
  <si>
    <t>Ткачук Анастасия Юрьевна</t>
  </si>
  <si>
    <t>Воронеж.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</si>
</sst>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3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1" fillId="0" borderId="24" xfId="0" applyNumberFormat="1" applyFont="1" applyBorder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68" fontId="22" fillId="0" borderId="19" xfId="0" applyNumberFormat="1" applyFont="1" applyBorder="1" applyAlignment="1">
      <alignment horizontal="center" vertical="center"/>
    </xf>
    <xf numFmtId="168" fontId="22" fillId="0" borderId="24" xfId="0" applyNumberFormat="1" applyFont="1" applyBorder="1" applyAlignment="1">
      <alignment horizontal="center" vertical="center"/>
    </xf>
    <xf numFmtId="2" fontId="20" fillId="0" borderId="16" xfId="3" applyNumberFormat="1" applyFont="1" applyFill="1" applyBorder="1" applyAlignment="1">
      <alignment horizontal="center" vertical="center"/>
    </xf>
    <xf numFmtId="2" fontId="20" fillId="0" borderId="19" xfId="3" applyNumberFormat="1" applyFont="1" applyFill="1" applyBorder="1" applyAlignment="1">
      <alignment horizontal="center" vertical="center"/>
    </xf>
    <xf numFmtId="2" fontId="20" fillId="0" borderId="24" xfId="3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8" fontId="20" fillId="0" borderId="19" xfId="0" applyNumberFormat="1" applyFont="1" applyBorder="1" applyAlignment="1">
      <alignment horizontal="center" vertical="center"/>
    </xf>
    <xf numFmtId="168" fontId="21" fillId="0" borderId="27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361950</xdr:colOff>
      <xdr:row>0</xdr:row>
      <xdr:rowOff>133350</xdr:rowOff>
    </xdr:from>
    <xdr:to>
      <xdr:col>13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457200</xdr:colOff>
      <xdr:row>0</xdr:row>
      <xdr:rowOff>161925</xdr:rowOff>
    </xdr:from>
    <xdr:to>
      <xdr:col>12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74"/>
  <sheetViews>
    <sheetView tabSelected="1" view="pageBreakPreview" topLeftCell="F46" zoomScale="60" zoomScaleNormal="70" workbookViewId="0">
      <selection activeCell="P64" sqref="P64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9" width="14" customWidth="1"/>
    <col min="10" max="10" width="14.42578125" customWidth="1"/>
    <col min="11" max="11" width="14.710937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4.9000000000000004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21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9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x14ac:dyDescent="0.2">
      <c r="A5" s="94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28.5" x14ac:dyDescent="0.2">
      <c r="A6" s="129" t="s">
        <v>72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ht="21" x14ac:dyDescent="0.2">
      <c r="A7" s="130" t="s">
        <v>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ht="8.4499999999999993" customHeight="1" thickBo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ht="19.5" thickTop="1" x14ac:dyDescent="0.2">
      <c r="A9" s="132" t="s">
        <v>4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</row>
    <row r="10" spans="1:14" ht="18.75" x14ac:dyDescent="0.2">
      <c r="A10" s="135" t="s">
        <v>75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7"/>
    </row>
    <row r="11" spans="1:14" ht="18.75" x14ac:dyDescent="0.2">
      <c r="A11" s="138" t="s">
        <v>74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</row>
    <row r="12" spans="1:14" ht="21" x14ac:dyDescent="0.2">
      <c r="A12" s="125" t="s">
        <v>2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/>
    </row>
    <row r="13" spans="1:14" ht="15.75" x14ac:dyDescent="0.2">
      <c r="A13" s="112" t="s">
        <v>5</v>
      </c>
      <c r="B13" s="113"/>
      <c r="C13" s="113"/>
      <c r="D13" s="113"/>
      <c r="E13" s="2"/>
      <c r="F13" s="3"/>
      <c r="G13" s="4"/>
      <c r="H13" s="5"/>
      <c r="I13" s="5"/>
      <c r="J13" s="5"/>
      <c r="K13" s="5"/>
      <c r="L13" s="6"/>
      <c r="M13" s="7"/>
      <c r="N13" s="8" t="s">
        <v>76</v>
      </c>
    </row>
    <row r="14" spans="1:14" ht="15.75" x14ac:dyDescent="0.2">
      <c r="A14" s="114" t="s">
        <v>73</v>
      </c>
      <c r="B14" s="115"/>
      <c r="C14" s="115"/>
      <c r="D14" s="115"/>
      <c r="E14" s="9"/>
      <c r="F14" s="10"/>
      <c r="G14" s="11"/>
      <c r="H14" s="12"/>
      <c r="I14" s="12"/>
      <c r="J14" s="12"/>
      <c r="K14" s="12"/>
      <c r="L14" s="13"/>
      <c r="M14" s="14"/>
      <c r="N14" s="15" t="s">
        <v>77</v>
      </c>
    </row>
    <row r="15" spans="1:14" ht="15" x14ac:dyDescent="0.2">
      <c r="A15" s="116" t="s">
        <v>6</v>
      </c>
      <c r="B15" s="101"/>
      <c r="C15" s="101"/>
      <c r="D15" s="101"/>
      <c r="E15" s="101"/>
      <c r="F15" s="101"/>
      <c r="G15" s="102"/>
      <c r="H15" s="117" t="s">
        <v>7</v>
      </c>
      <c r="I15" s="118"/>
      <c r="J15" s="118"/>
      <c r="K15" s="118"/>
      <c r="L15" s="118"/>
      <c r="M15" s="118"/>
      <c r="N15" s="119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20" t="s">
        <v>8</v>
      </c>
      <c r="I16" s="121"/>
      <c r="J16" s="121"/>
      <c r="K16" s="121"/>
      <c r="L16" s="121"/>
      <c r="M16" s="121"/>
      <c r="N16" s="122"/>
    </row>
    <row r="17" spans="1:17" ht="15" x14ac:dyDescent="0.2">
      <c r="A17" s="16" t="s">
        <v>9</v>
      </c>
      <c r="B17" s="17"/>
      <c r="C17" s="17"/>
      <c r="D17" s="19"/>
      <c r="E17" s="22"/>
      <c r="F17" s="18"/>
      <c r="G17" s="23" t="s">
        <v>49</v>
      </c>
      <c r="H17" s="120" t="s">
        <v>10</v>
      </c>
      <c r="I17" s="121"/>
      <c r="J17" s="121"/>
      <c r="K17" s="121"/>
      <c r="L17" s="121"/>
      <c r="M17" s="121"/>
      <c r="N17" s="122"/>
    </row>
    <row r="18" spans="1:17" ht="15" x14ac:dyDescent="0.2">
      <c r="A18" s="16" t="s">
        <v>11</v>
      </c>
      <c r="B18" s="17"/>
      <c r="C18" s="17"/>
      <c r="D18" s="19"/>
      <c r="E18" s="22"/>
      <c r="F18" s="18"/>
      <c r="G18" s="23" t="s">
        <v>50</v>
      </c>
      <c r="H18" s="120" t="s">
        <v>12</v>
      </c>
      <c r="I18" s="121"/>
      <c r="J18" s="121"/>
      <c r="K18" s="121"/>
      <c r="L18" s="121"/>
      <c r="M18" s="121"/>
      <c r="N18" s="122"/>
    </row>
    <row r="19" spans="1:17" ht="16.5" thickBot="1" x14ac:dyDescent="0.25">
      <c r="A19" s="16" t="s">
        <v>13</v>
      </c>
      <c r="B19" s="24"/>
      <c r="C19" s="24"/>
      <c r="D19" s="25"/>
      <c r="E19" s="26"/>
      <c r="F19" s="25"/>
      <c r="G19" s="23" t="s">
        <v>14</v>
      </c>
      <c r="H19" s="20" t="s">
        <v>15</v>
      </c>
      <c r="I19" s="21"/>
      <c r="J19" s="21"/>
      <c r="K19" s="21"/>
      <c r="L19" s="27">
        <v>2</v>
      </c>
      <c r="N19" s="28" t="s">
        <v>53</v>
      </c>
    </row>
    <row r="20" spans="1:17" ht="13.5" thickTop="1" x14ac:dyDescent="0.2">
      <c r="A20" s="79"/>
      <c r="B20" s="30"/>
      <c r="C20" s="30"/>
      <c r="D20" s="29"/>
      <c r="E20" s="31"/>
      <c r="F20" s="29"/>
      <c r="G20" s="29"/>
      <c r="H20" s="32"/>
      <c r="I20" s="32"/>
      <c r="J20" s="32"/>
      <c r="K20" s="32"/>
      <c r="L20" s="33"/>
      <c r="M20" s="29"/>
      <c r="N20" s="80"/>
    </row>
    <row r="21" spans="1:17" x14ac:dyDescent="0.2">
      <c r="A21" s="123" t="s">
        <v>16</v>
      </c>
      <c r="B21" s="108" t="s">
        <v>17</v>
      </c>
      <c r="C21" s="108" t="s">
        <v>18</v>
      </c>
      <c r="D21" s="108" t="s">
        <v>19</v>
      </c>
      <c r="E21" s="124" t="s">
        <v>20</v>
      </c>
      <c r="F21" s="108" t="s">
        <v>21</v>
      </c>
      <c r="G21" s="108" t="s">
        <v>22</v>
      </c>
      <c r="H21" s="109" t="s">
        <v>23</v>
      </c>
      <c r="I21" s="110"/>
      <c r="J21" s="110"/>
      <c r="K21" s="111" t="s">
        <v>24</v>
      </c>
      <c r="L21" s="103" t="s">
        <v>25</v>
      </c>
      <c r="M21" s="105" t="s">
        <v>26</v>
      </c>
      <c r="N21" s="106" t="s">
        <v>27</v>
      </c>
      <c r="P21" s="107"/>
      <c r="Q21" s="107"/>
    </row>
    <row r="22" spans="1:17" x14ac:dyDescent="0.2">
      <c r="A22" s="123"/>
      <c r="B22" s="108"/>
      <c r="C22" s="108"/>
      <c r="D22" s="108"/>
      <c r="E22" s="124"/>
      <c r="F22" s="108"/>
      <c r="G22" s="108"/>
      <c r="H22" s="36" t="s">
        <v>55</v>
      </c>
      <c r="I22" s="36" t="s">
        <v>56</v>
      </c>
      <c r="J22" s="36" t="s">
        <v>78</v>
      </c>
      <c r="K22" s="111"/>
      <c r="L22" s="104"/>
      <c r="M22" s="105"/>
      <c r="N22" s="106"/>
      <c r="P22" s="107"/>
      <c r="Q22" s="107"/>
    </row>
    <row r="23" spans="1:17" ht="4.9000000000000004" customHeight="1" x14ac:dyDescent="0.2">
      <c r="A23" s="81"/>
      <c r="B23" s="34"/>
      <c r="C23" s="34"/>
      <c r="D23" s="34"/>
      <c r="E23" s="35"/>
      <c r="F23" s="34"/>
      <c r="G23" s="34"/>
      <c r="H23" s="36"/>
      <c r="I23" s="36"/>
      <c r="J23" s="36"/>
      <c r="K23" s="37"/>
      <c r="L23" s="40"/>
      <c r="M23" s="38"/>
      <c r="N23" s="82"/>
      <c r="P23" s="39"/>
      <c r="Q23" s="39"/>
    </row>
    <row r="24" spans="1:17" ht="35.1" customHeight="1" x14ac:dyDescent="0.2">
      <c r="A24" s="83">
        <v>1</v>
      </c>
      <c r="B24" s="42">
        <v>60</v>
      </c>
      <c r="C24" s="43" t="s">
        <v>79</v>
      </c>
      <c r="D24" s="44" t="s">
        <v>80</v>
      </c>
      <c r="E24" s="45">
        <v>38712</v>
      </c>
      <c r="F24" s="45" t="s">
        <v>36</v>
      </c>
      <c r="G24" s="46" t="s">
        <v>48</v>
      </c>
      <c r="H24" s="86">
        <v>8.7549768518518521E-4</v>
      </c>
      <c r="I24" s="86">
        <f>P24-H24</f>
        <v>8.1497685185185178E-4</v>
      </c>
      <c r="J24" s="142">
        <f>K24-P24</f>
        <v>8.3047453703703734E-4</v>
      </c>
      <c r="K24" s="88">
        <v>2.5209490740740743E-3</v>
      </c>
      <c r="L24" s="90">
        <f>3/(HOUR(K24)+MINUTE(K24)/60+SECOND(K24)/3600)</f>
        <v>49.541284403669721</v>
      </c>
      <c r="M24" s="90"/>
      <c r="N24" s="84"/>
      <c r="P24" s="86">
        <v>1.690474537037037E-3</v>
      </c>
      <c r="Q24" s="48"/>
    </row>
    <row r="25" spans="1:17" ht="35.1" customHeight="1" x14ac:dyDescent="0.2">
      <c r="A25" s="83">
        <v>1</v>
      </c>
      <c r="B25" s="42">
        <v>66</v>
      </c>
      <c r="C25" s="43" t="s">
        <v>81</v>
      </c>
      <c r="D25" s="44" t="s">
        <v>82</v>
      </c>
      <c r="E25" s="45">
        <v>38778</v>
      </c>
      <c r="F25" s="45" t="s">
        <v>36</v>
      </c>
      <c r="G25" s="46" t="s">
        <v>48</v>
      </c>
      <c r="H25" s="86">
        <v>8.7549768518518521E-4</v>
      </c>
      <c r="I25" s="86">
        <f t="shared" ref="I25:I27" si="0">P25-H25</f>
        <v>8.1497685185185178E-4</v>
      </c>
      <c r="J25" s="142">
        <f t="shared" ref="J25:J27" si="1">K25-P25</f>
        <v>8.3047453703703734E-4</v>
      </c>
      <c r="K25" s="88">
        <v>2.5209490740740743E-3</v>
      </c>
      <c r="L25" s="90">
        <f t="shared" ref="L25:L27" si="2">3/(HOUR(K25)+MINUTE(K25)/60+SECOND(K25)/3600)</f>
        <v>49.541284403669721</v>
      </c>
      <c r="M25" s="90"/>
      <c r="N25" s="84"/>
      <c r="P25" s="86">
        <v>1.690474537037037E-3</v>
      </c>
      <c r="Q25" s="48"/>
    </row>
    <row r="26" spans="1:17" ht="35.1" customHeight="1" x14ac:dyDescent="0.2">
      <c r="A26" s="83">
        <v>1</v>
      </c>
      <c r="B26" s="42">
        <v>58</v>
      </c>
      <c r="C26" s="43" t="s">
        <v>83</v>
      </c>
      <c r="D26" s="44" t="s">
        <v>84</v>
      </c>
      <c r="E26" s="45">
        <v>38092</v>
      </c>
      <c r="F26" s="45" t="s">
        <v>36</v>
      </c>
      <c r="G26" s="46" t="s">
        <v>48</v>
      </c>
      <c r="H26" s="86">
        <v>8.7549768518518521E-4</v>
      </c>
      <c r="I26" s="86">
        <f t="shared" si="0"/>
        <v>8.1497685185185178E-4</v>
      </c>
      <c r="J26" s="142">
        <f t="shared" si="1"/>
        <v>8.3047453703703734E-4</v>
      </c>
      <c r="K26" s="88">
        <v>2.5209490740740743E-3</v>
      </c>
      <c r="L26" s="90">
        <f t="shared" si="2"/>
        <v>49.541284403669721</v>
      </c>
      <c r="M26" s="90"/>
      <c r="N26" s="84"/>
      <c r="P26" s="86">
        <v>1.690474537037037E-3</v>
      </c>
      <c r="Q26" s="48"/>
    </row>
    <row r="27" spans="1:17" ht="35.1" customHeight="1" x14ac:dyDescent="0.2">
      <c r="A27" s="83">
        <v>1</v>
      </c>
      <c r="B27" s="42">
        <v>69</v>
      </c>
      <c r="C27" s="43" t="s">
        <v>85</v>
      </c>
      <c r="D27" s="44" t="s">
        <v>86</v>
      </c>
      <c r="E27" s="45">
        <v>38946</v>
      </c>
      <c r="F27" s="45" t="s">
        <v>38</v>
      </c>
      <c r="G27" s="46" t="s">
        <v>48</v>
      </c>
      <c r="H27" s="86">
        <v>8.7549768518518521E-4</v>
      </c>
      <c r="I27" s="86">
        <f t="shared" si="0"/>
        <v>8.1497685185185178E-4</v>
      </c>
      <c r="J27" s="142">
        <f t="shared" si="1"/>
        <v>8.3047453703703734E-4</v>
      </c>
      <c r="K27" s="88">
        <v>2.5209490740740743E-3</v>
      </c>
      <c r="L27" s="90">
        <f t="shared" si="2"/>
        <v>49.541284403669721</v>
      </c>
      <c r="M27" s="91"/>
      <c r="N27" s="84"/>
      <c r="P27" s="86">
        <v>1.690474537037037E-3</v>
      </c>
      <c r="Q27" s="48"/>
    </row>
    <row r="28" spans="1:17" ht="35.1" customHeight="1" x14ac:dyDescent="0.2">
      <c r="A28" s="83">
        <v>2</v>
      </c>
      <c r="B28" s="42">
        <v>7</v>
      </c>
      <c r="C28" s="43" t="s">
        <v>87</v>
      </c>
      <c r="D28" s="44" t="s">
        <v>88</v>
      </c>
      <c r="E28" s="45">
        <v>37700</v>
      </c>
      <c r="F28" s="45" t="s">
        <v>36</v>
      </c>
      <c r="G28" s="46" t="s">
        <v>51</v>
      </c>
      <c r="H28" s="86">
        <v>8.742824074074075E-4</v>
      </c>
      <c r="I28" s="86">
        <f t="shared" ref="I28:I31" si="3">P28-H28</f>
        <v>8.1740740740740743E-4</v>
      </c>
      <c r="J28" s="142">
        <f t="shared" ref="J28:J31" si="4">K28-P28</f>
        <v>8.6403935185185173E-4</v>
      </c>
      <c r="K28" s="88">
        <v>2.5557291666666667E-3</v>
      </c>
      <c r="L28" s="90">
        <f>3/(HOUR(K28)+MINUTE(K28)/60+SECOND(K28)/3600)</f>
        <v>48.868778280542983</v>
      </c>
      <c r="M28" s="91"/>
      <c r="N28" s="84"/>
      <c r="P28" s="86">
        <v>1.6916898148148149E-3</v>
      </c>
      <c r="Q28" s="49"/>
    </row>
    <row r="29" spans="1:17" ht="35.1" customHeight="1" x14ac:dyDescent="0.2">
      <c r="A29" s="83">
        <v>2</v>
      </c>
      <c r="B29" s="42">
        <v>3</v>
      </c>
      <c r="C29" s="43" t="s">
        <v>89</v>
      </c>
      <c r="D29" s="44" t="s">
        <v>90</v>
      </c>
      <c r="E29" s="45">
        <v>35346</v>
      </c>
      <c r="F29" s="45" t="s">
        <v>34</v>
      </c>
      <c r="G29" s="46" t="s">
        <v>51</v>
      </c>
      <c r="H29" s="86">
        <v>8.742824074074075E-4</v>
      </c>
      <c r="I29" s="86">
        <f t="shared" si="3"/>
        <v>8.1740740740740743E-4</v>
      </c>
      <c r="J29" s="142">
        <f t="shared" si="4"/>
        <v>8.6403935185185173E-4</v>
      </c>
      <c r="K29" s="88">
        <v>2.5557291666666667E-3</v>
      </c>
      <c r="L29" s="90">
        <f>3/(HOUR(K29)+MINUTE(K29)/60+SECOND(K29)/3600)</f>
        <v>48.868778280542983</v>
      </c>
      <c r="M29" s="91"/>
      <c r="N29" s="84"/>
      <c r="P29" s="86">
        <v>1.6916898148148149E-3</v>
      </c>
      <c r="Q29" s="49"/>
    </row>
    <row r="30" spans="1:17" ht="35.1" customHeight="1" x14ac:dyDescent="0.2">
      <c r="A30" s="83">
        <v>2</v>
      </c>
      <c r="B30" s="42">
        <v>10</v>
      </c>
      <c r="C30" s="43" t="s">
        <v>59</v>
      </c>
      <c r="D30" s="44" t="s">
        <v>60</v>
      </c>
      <c r="E30" s="45">
        <v>39316</v>
      </c>
      <c r="F30" s="45" t="s">
        <v>36</v>
      </c>
      <c r="G30" s="46" t="s">
        <v>51</v>
      </c>
      <c r="H30" s="86">
        <v>8.742824074074075E-4</v>
      </c>
      <c r="I30" s="86">
        <f t="shared" si="3"/>
        <v>8.1740740740740743E-4</v>
      </c>
      <c r="J30" s="142">
        <f t="shared" si="4"/>
        <v>8.6403935185185173E-4</v>
      </c>
      <c r="K30" s="88">
        <v>2.5557291666666667E-3</v>
      </c>
      <c r="L30" s="90">
        <f>3/(HOUR(K30)+MINUTE(K30)/60+SECOND(K30)/3600)</f>
        <v>48.868778280542983</v>
      </c>
      <c r="M30" s="91"/>
      <c r="N30" s="84"/>
      <c r="P30" s="86">
        <v>1.6916898148148149E-3</v>
      </c>
      <c r="Q30" s="48"/>
    </row>
    <row r="31" spans="1:17" ht="35.1" customHeight="1" x14ac:dyDescent="0.2">
      <c r="A31" s="83">
        <v>2</v>
      </c>
      <c r="B31" s="42">
        <v>14</v>
      </c>
      <c r="C31" s="43" t="s">
        <v>57</v>
      </c>
      <c r="D31" s="44" t="s">
        <v>58</v>
      </c>
      <c r="E31" s="45">
        <v>39346</v>
      </c>
      <c r="F31" s="45" t="s">
        <v>36</v>
      </c>
      <c r="G31" s="46" t="s">
        <v>51</v>
      </c>
      <c r="H31" s="86">
        <v>8.742824074074075E-4</v>
      </c>
      <c r="I31" s="86">
        <f t="shared" si="3"/>
        <v>8.1740740740740743E-4</v>
      </c>
      <c r="J31" s="142">
        <f t="shared" si="4"/>
        <v>8.6403935185185173E-4</v>
      </c>
      <c r="K31" s="88">
        <v>2.5557291666666667E-3</v>
      </c>
      <c r="L31" s="90">
        <f>3/(HOUR(K31)+MINUTE(K31)/60+SECOND(K31)/3600)</f>
        <v>48.868778280542983</v>
      </c>
      <c r="M31" s="91"/>
      <c r="N31" s="84"/>
      <c r="P31" s="86">
        <v>1.6916898148148149E-3</v>
      </c>
      <c r="Q31" s="48"/>
    </row>
    <row r="32" spans="1:17" ht="35.1" customHeight="1" x14ac:dyDescent="0.2">
      <c r="A32" s="83">
        <v>3</v>
      </c>
      <c r="B32" s="42">
        <v>132</v>
      </c>
      <c r="C32" s="43" t="s">
        <v>91</v>
      </c>
      <c r="D32" s="44" t="s">
        <v>92</v>
      </c>
      <c r="E32" s="45">
        <v>37004</v>
      </c>
      <c r="F32" s="45" t="s">
        <v>36</v>
      </c>
      <c r="G32" s="46" t="s">
        <v>93</v>
      </c>
      <c r="H32" s="85">
        <v>8.6386574074074067E-4</v>
      </c>
      <c r="I32" s="86">
        <f t="shared" ref="I32:I36" si="5">P32-H32</f>
        <v>7.4696759259259258E-4</v>
      </c>
      <c r="J32" s="142">
        <f t="shared" ref="J32:J36" si="6">K32-P32</f>
        <v>9.7394675925925925E-4</v>
      </c>
      <c r="K32" s="89">
        <v>2.5847800925925925E-3</v>
      </c>
      <c r="L32" s="90">
        <f>3/(HOUR(K32)+MINUTE(K32)/60+SECOND(K32)/3600)</f>
        <v>48.430493273542595</v>
      </c>
      <c r="M32" s="91"/>
      <c r="N32" s="84"/>
      <c r="P32" s="85">
        <v>1.6108333333333333E-3</v>
      </c>
      <c r="Q32" s="49"/>
    </row>
    <row r="33" spans="1:17" ht="35.1" customHeight="1" x14ac:dyDescent="0.2">
      <c r="A33" s="83">
        <v>3</v>
      </c>
      <c r="B33" s="42">
        <v>133</v>
      </c>
      <c r="C33" s="43" t="s">
        <v>94</v>
      </c>
      <c r="D33" s="44" t="s">
        <v>95</v>
      </c>
      <c r="E33" s="45">
        <v>35536</v>
      </c>
      <c r="F33" s="45" t="s">
        <v>36</v>
      </c>
      <c r="G33" s="46" t="s">
        <v>93</v>
      </c>
      <c r="H33" s="85">
        <v>8.6386574074074067E-4</v>
      </c>
      <c r="I33" s="86">
        <f t="shared" si="5"/>
        <v>7.4696759259259258E-4</v>
      </c>
      <c r="J33" s="142">
        <f t="shared" si="6"/>
        <v>9.7394675925925925E-4</v>
      </c>
      <c r="K33" s="89">
        <v>2.5847800925925925E-3</v>
      </c>
      <c r="L33" s="90">
        <f>3/(HOUR(K33)+MINUTE(K33)/60+SECOND(K33)/3600)</f>
        <v>48.430493273542595</v>
      </c>
      <c r="M33" s="91"/>
      <c r="N33" s="84"/>
      <c r="P33" s="85">
        <v>1.6108333333333333E-3</v>
      </c>
      <c r="Q33" s="48"/>
    </row>
    <row r="34" spans="1:17" ht="35.1" customHeight="1" x14ac:dyDescent="0.2">
      <c r="A34" s="83">
        <v>3</v>
      </c>
      <c r="B34" s="42">
        <v>129</v>
      </c>
      <c r="C34" s="43" t="s">
        <v>96</v>
      </c>
      <c r="D34" s="44" t="s">
        <v>97</v>
      </c>
      <c r="E34" s="45">
        <v>38682</v>
      </c>
      <c r="F34" s="45" t="s">
        <v>38</v>
      </c>
      <c r="G34" s="46" t="s">
        <v>52</v>
      </c>
      <c r="H34" s="85">
        <v>8.6386574074074067E-4</v>
      </c>
      <c r="I34" s="86">
        <f t="shared" si="5"/>
        <v>7.4696759259259258E-4</v>
      </c>
      <c r="J34" s="142">
        <f t="shared" si="6"/>
        <v>9.7394675925925925E-4</v>
      </c>
      <c r="K34" s="89">
        <v>2.5847800925925925E-3</v>
      </c>
      <c r="L34" s="90">
        <f>3/(HOUR(K34)+MINUTE(K34)/60+SECOND(K34)/3600)</f>
        <v>48.430493273542595</v>
      </c>
      <c r="M34" s="91"/>
      <c r="N34" s="84"/>
      <c r="P34" s="85">
        <v>1.6108333333333333E-3</v>
      </c>
      <c r="Q34" s="48"/>
    </row>
    <row r="35" spans="1:17" ht="35.1" customHeight="1" x14ac:dyDescent="0.2">
      <c r="A35" s="83">
        <v>3</v>
      </c>
      <c r="B35" s="42">
        <v>114</v>
      </c>
      <c r="C35" s="43" t="s">
        <v>98</v>
      </c>
      <c r="D35" s="44" t="s">
        <v>99</v>
      </c>
      <c r="E35" s="45">
        <v>37543</v>
      </c>
      <c r="F35" s="45" t="s">
        <v>36</v>
      </c>
      <c r="G35" s="46" t="s">
        <v>100</v>
      </c>
      <c r="H35" s="85">
        <v>8.6386574074074067E-4</v>
      </c>
      <c r="I35" s="86">
        <f t="shared" si="5"/>
        <v>7.4696759259259258E-4</v>
      </c>
      <c r="J35" s="142">
        <f t="shared" si="6"/>
        <v>9.7394675925925925E-4</v>
      </c>
      <c r="K35" s="89">
        <v>2.5847800925925925E-3</v>
      </c>
      <c r="L35" s="90">
        <f>3/(HOUR(K35)+MINUTE(K35)/60+SECOND(K35)/3600)</f>
        <v>48.430493273542595</v>
      </c>
      <c r="M35" s="91"/>
      <c r="N35" s="84"/>
      <c r="P35" s="85">
        <v>1.6108333333333333E-3</v>
      </c>
      <c r="Q35" s="48"/>
    </row>
    <row r="36" spans="1:17" ht="35.1" customHeight="1" thickBot="1" x14ac:dyDescent="0.25">
      <c r="A36" s="83">
        <v>3</v>
      </c>
      <c r="B36" s="42">
        <v>128</v>
      </c>
      <c r="C36" s="43" t="s">
        <v>101</v>
      </c>
      <c r="D36" s="44" t="s">
        <v>102</v>
      </c>
      <c r="E36" s="45">
        <v>37625</v>
      </c>
      <c r="F36" s="45" t="s">
        <v>36</v>
      </c>
      <c r="G36" s="46" t="s">
        <v>93</v>
      </c>
      <c r="H36" s="86">
        <v>8.6386574074074067E-4</v>
      </c>
      <c r="I36" s="86">
        <f t="shared" si="5"/>
        <v>7.4696759259259258E-4</v>
      </c>
      <c r="J36" s="142">
        <f t="shared" si="6"/>
        <v>9.7394675925925925E-4</v>
      </c>
      <c r="K36" s="88">
        <v>2.5847800925925925E-3</v>
      </c>
      <c r="L36" s="90">
        <f>3/(HOUR(K36)+MINUTE(K36)/60+SECOND(K36)/3600)</f>
        <v>48.430493273542595</v>
      </c>
      <c r="M36" s="91"/>
      <c r="N36" s="84"/>
      <c r="P36" s="85">
        <v>1.6108333333333333E-3</v>
      </c>
      <c r="Q36" s="48"/>
    </row>
    <row r="37" spans="1:17" ht="35.1" customHeight="1" thickBot="1" x14ac:dyDescent="0.25">
      <c r="A37" s="83">
        <v>4</v>
      </c>
      <c r="B37" s="42">
        <v>39</v>
      </c>
      <c r="C37" s="43" t="s">
        <v>64</v>
      </c>
      <c r="D37" s="44" t="s">
        <v>65</v>
      </c>
      <c r="E37" s="45">
        <v>39323</v>
      </c>
      <c r="F37" s="45" t="s">
        <v>36</v>
      </c>
      <c r="G37" s="46" t="s">
        <v>63</v>
      </c>
      <c r="H37" s="86">
        <v>8.9190972222222221E-4</v>
      </c>
      <c r="I37" s="86">
        <f t="shared" ref="I37:I41" si="7">P37-H37</f>
        <v>8.0571759259259279E-4</v>
      </c>
      <c r="J37" s="142">
        <f t="shared" ref="J37:J41" si="8">K37-P37</f>
        <v>9.6782407407407407E-4</v>
      </c>
      <c r="K37" s="88">
        <v>2.6654513888888891E-3</v>
      </c>
      <c r="L37" s="90">
        <f>3/(HOUR(K37)+MINUTE(K37)/60+SECOND(K37)/3600)</f>
        <v>46.956521739130437</v>
      </c>
      <c r="M37" s="91"/>
      <c r="N37" s="84"/>
      <c r="P37" s="143">
        <v>1.697627314814815E-3</v>
      </c>
      <c r="Q37" s="48"/>
    </row>
    <row r="38" spans="1:17" ht="35.1" customHeight="1" thickBot="1" x14ac:dyDescent="0.25">
      <c r="A38" s="83">
        <v>4</v>
      </c>
      <c r="B38" s="42">
        <v>40</v>
      </c>
      <c r="C38" s="43" t="s">
        <v>70</v>
      </c>
      <c r="D38" s="44" t="s">
        <v>71</v>
      </c>
      <c r="E38" s="45">
        <v>39379</v>
      </c>
      <c r="F38" s="45" t="s">
        <v>38</v>
      </c>
      <c r="G38" s="46" t="s">
        <v>63</v>
      </c>
      <c r="H38" s="86">
        <v>8.9190972222222221E-4</v>
      </c>
      <c r="I38" s="86">
        <f t="shared" si="7"/>
        <v>8.0571759259259279E-4</v>
      </c>
      <c r="J38" s="142">
        <f t="shared" si="8"/>
        <v>9.6782407407407407E-4</v>
      </c>
      <c r="K38" s="88">
        <v>2.6654513888888891E-3</v>
      </c>
      <c r="L38" s="90">
        <f>3/(HOUR(K38)+MINUTE(K38)/60+SECOND(K38)/3600)</f>
        <v>46.956521739130437</v>
      </c>
      <c r="M38" s="91"/>
      <c r="N38" s="84"/>
      <c r="P38" s="143">
        <v>1.697627314814815E-3</v>
      </c>
      <c r="Q38" s="48"/>
    </row>
    <row r="39" spans="1:17" ht="35.1" customHeight="1" thickBot="1" x14ac:dyDescent="0.25">
      <c r="A39" s="83">
        <v>4</v>
      </c>
      <c r="B39" s="42">
        <v>41</v>
      </c>
      <c r="C39" s="43" t="s">
        <v>68</v>
      </c>
      <c r="D39" s="44" t="s">
        <v>69</v>
      </c>
      <c r="E39" s="45">
        <v>39453</v>
      </c>
      <c r="F39" s="45" t="s">
        <v>38</v>
      </c>
      <c r="G39" s="46" t="s">
        <v>63</v>
      </c>
      <c r="H39" s="86">
        <v>8.9190972222222221E-4</v>
      </c>
      <c r="I39" s="86">
        <f t="shared" si="7"/>
        <v>8.0571759259259279E-4</v>
      </c>
      <c r="J39" s="142">
        <f t="shared" si="8"/>
        <v>9.6782407407407407E-4</v>
      </c>
      <c r="K39" s="88">
        <v>2.6654513888888891E-3</v>
      </c>
      <c r="L39" s="90">
        <f>3/(HOUR(K39)+MINUTE(K39)/60+SECOND(K39)/3600)</f>
        <v>46.956521739130437</v>
      </c>
      <c r="M39" s="91"/>
      <c r="N39" s="84"/>
      <c r="P39" s="143">
        <v>1.697627314814815E-3</v>
      </c>
      <c r="Q39" s="48"/>
    </row>
    <row r="40" spans="1:17" ht="35.1" customHeight="1" thickBot="1" x14ac:dyDescent="0.25">
      <c r="A40" s="83">
        <v>4</v>
      </c>
      <c r="B40" s="42">
        <v>45</v>
      </c>
      <c r="C40" s="43" t="s">
        <v>61</v>
      </c>
      <c r="D40" s="44" t="s">
        <v>62</v>
      </c>
      <c r="E40" s="45">
        <v>39478</v>
      </c>
      <c r="F40" s="45" t="s">
        <v>38</v>
      </c>
      <c r="G40" s="46" t="s">
        <v>63</v>
      </c>
      <c r="H40" s="86">
        <v>8.9190972222222221E-4</v>
      </c>
      <c r="I40" s="86">
        <f t="shared" si="7"/>
        <v>8.0571759259259279E-4</v>
      </c>
      <c r="J40" s="142">
        <f t="shared" si="8"/>
        <v>9.6782407407407407E-4</v>
      </c>
      <c r="K40" s="88">
        <v>2.6654513888888891E-3</v>
      </c>
      <c r="L40" s="90">
        <f>3/(HOUR(K40)+MINUTE(K40)/60+SECOND(K40)/3600)</f>
        <v>46.956521739130437</v>
      </c>
      <c r="M40" s="91"/>
      <c r="N40" s="84"/>
      <c r="P40" s="143">
        <v>1.697627314814815E-3</v>
      </c>
      <c r="Q40" s="48"/>
    </row>
    <row r="41" spans="1:17" ht="35.1" customHeight="1" thickBot="1" x14ac:dyDescent="0.25">
      <c r="A41" s="83">
        <v>4</v>
      </c>
      <c r="B41" s="47">
        <v>46</v>
      </c>
      <c r="C41" s="50" t="s">
        <v>66</v>
      </c>
      <c r="D41" s="50" t="s">
        <v>67</v>
      </c>
      <c r="E41" s="51">
        <v>39501</v>
      </c>
      <c r="F41" s="51" t="s">
        <v>38</v>
      </c>
      <c r="G41" s="41" t="s">
        <v>63</v>
      </c>
      <c r="H41" s="86">
        <v>8.9190972222222221E-4</v>
      </c>
      <c r="I41" s="86">
        <f t="shared" si="7"/>
        <v>8.0571759259259279E-4</v>
      </c>
      <c r="J41" s="142">
        <f t="shared" si="8"/>
        <v>9.6782407407407407E-4</v>
      </c>
      <c r="K41" s="88">
        <v>2.6654513888888891E-3</v>
      </c>
      <c r="L41" s="90">
        <f>3/(HOUR(K41)+MINUTE(K41)/60+SECOND(K41)/3600)</f>
        <v>46.956521739130437</v>
      </c>
      <c r="M41" s="91"/>
      <c r="N41" s="84"/>
      <c r="P41" s="143">
        <v>1.697627314814815E-3</v>
      </c>
    </row>
    <row r="42" spans="1:17" ht="35.1" customHeight="1" thickBot="1" x14ac:dyDescent="0.25">
      <c r="A42" s="83">
        <v>5</v>
      </c>
      <c r="B42" s="47">
        <v>119</v>
      </c>
      <c r="C42" s="50" t="s">
        <v>103</v>
      </c>
      <c r="D42" s="50" t="s">
        <v>104</v>
      </c>
      <c r="E42" s="51">
        <v>38473</v>
      </c>
      <c r="F42" s="51" t="s">
        <v>36</v>
      </c>
      <c r="G42" s="41" t="s">
        <v>54</v>
      </c>
      <c r="H42" s="86">
        <v>8.9277777777777782E-4</v>
      </c>
      <c r="I42" s="86">
        <f t="shared" ref="I42:I45" si="9">P42-H42</f>
        <v>8.7023148148148127E-4</v>
      </c>
      <c r="J42" s="142">
        <f t="shared" ref="J42:J45" si="10">K42-P42</f>
        <v>9.2812500000000035E-4</v>
      </c>
      <c r="K42" s="88">
        <v>2.6911342592592594E-3</v>
      </c>
      <c r="L42" s="90">
        <f>3/(HOUR(K42)+MINUTE(K42)/60+SECOND(K42)/3600)</f>
        <v>46.351931330472105</v>
      </c>
      <c r="M42" s="91"/>
      <c r="N42" s="87"/>
      <c r="P42" s="143">
        <v>1.7630092592592591E-3</v>
      </c>
    </row>
    <row r="43" spans="1:17" ht="35.1" customHeight="1" thickBot="1" x14ac:dyDescent="0.25">
      <c r="A43" s="83">
        <v>5</v>
      </c>
      <c r="B43" s="47">
        <v>120</v>
      </c>
      <c r="C43" s="50" t="s">
        <v>105</v>
      </c>
      <c r="D43" s="50" t="s">
        <v>106</v>
      </c>
      <c r="E43" s="51">
        <v>39255</v>
      </c>
      <c r="F43" s="51" t="s">
        <v>36</v>
      </c>
      <c r="G43" s="41" t="s">
        <v>54</v>
      </c>
      <c r="H43" s="86">
        <v>8.9277777777777782E-4</v>
      </c>
      <c r="I43" s="86">
        <f t="shared" si="9"/>
        <v>8.7023148148148127E-4</v>
      </c>
      <c r="J43" s="142">
        <f t="shared" si="10"/>
        <v>9.2812500000000035E-4</v>
      </c>
      <c r="K43" s="88">
        <v>2.6911342592592594E-3</v>
      </c>
      <c r="L43" s="90">
        <f>3/(HOUR(K43)+MINUTE(K43)/60+SECOND(K43)/3600)</f>
        <v>46.351931330472105</v>
      </c>
      <c r="M43" s="92"/>
      <c r="N43" s="87"/>
      <c r="P43" s="143">
        <v>1.7630092592592591E-3</v>
      </c>
    </row>
    <row r="44" spans="1:17" ht="35.1" customHeight="1" thickBot="1" x14ac:dyDescent="0.25">
      <c r="A44" s="83">
        <v>5</v>
      </c>
      <c r="B44" s="47">
        <v>121</v>
      </c>
      <c r="C44" s="50" t="s">
        <v>107</v>
      </c>
      <c r="D44" s="50" t="s">
        <v>108</v>
      </c>
      <c r="E44" s="51">
        <v>39607</v>
      </c>
      <c r="F44" s="51" t="s">
        <v>38</v>
      </c>
      <c r="G44" s="41" t="s">
        <v>54</v>
      </c>
      <c r="H44" s="86">
        <v>8.9277777777777782E-4</v>
      </c>
      <c r="I44" s="86">
        <f t="shared" si="9"/>
        <v>8.7023148148148127E-4</v>
      </c>
      <c r="J44" s="142">
        <f t="shared" si="10"/>
        <v>9.2812500000000035E-4</v>
      </c>
      <c r="K44" s="88">
        <v>2.6911342592592594E-3</v>
      </c>
      <c r="L44" s="90">
        <f>3/(HOUR(K44)+MINUTE(K44)/60+SECOND(K44)/3600)</f>
        <v>46.351931330472105</v>
      </c>
      <c r="M44" s="92"/>
      <c r="N44" s="87"/>
      <c r="P44" s="143">
        <v>1.7630092592592591E-3</v>
      </c>
    </row>
    <row r="45" spans="1:17" ht="35.1" customHeight="1" thickBot="1" x14ac:dyDescent="0.25">
      <c r="A45" s="83">
        <v>5</v>
      </c>
      <c r="B45" s="47">
        <v>147</v>
      </c>
      <c r="C45" s="50" t="s">
        <v>109</v>
      </c>
      <c r="D45" s="50" t="s">
        <v>110</v>
      </c>
      <c r="E45" s="51">
        <v>38931</v>
      </c>
      <c r="F45" s="51" t="s">
        <v>36</v>
      </c>
      <c r="G45" s="41" t="s">
        <v>111</v>
      </c>
      <c r="H45" s="86">
        <v>8.9277777777777782E-4</v>
      </c>
      <c r="I45" s="86">
        <f t="shared" si="9"/>
        <v>8.7023148148148127E-4</v>
      </c>
      <c r="J45" s="142">
        <f t="shared" si="10"/>
        <v>9.2812500000000035E-4</v>
      </c>
      <c r="K45" s="88">
        <v>2.6911342592592594E-3</v>
      </c>
      <c r="L45" s="90">
        <f>3/(HOUR(K45)+MINUTE(K45)/60+SECOND(K45)/3600)</f>
        <v>46.351931330472105</v>
      </c>
      <c r="M45" s="92"/>
      <c r="N45" s="87"/>
      <c r="P45" s="143">
        <v>1.7630092592592591E-3</v>
      </c>
    </row>
    <row r="46" spans="1:17" ht="35.1" customHeight="1" thickBot="1" x14ac:dyDescent="0.25">
      <c r="A46" s="83">
        <v>6</v>
      </c>
      <c r="B46" s="47">
        <v>91</v>
      </c>
      <c r="C46" s="50" t="s">
        <v>112</v>
      </c>
      <c r="D46" s="50" t="s">
        <v>113</v>
      </c>
      <c r="E46" s="51">
        <v>33408</v>
      </c>
      <c r="F46" s="51" t="s">
        <v>36</v>
      </c>
      <c r="G46" s="41" t="s">
        <v>114</v>
      </c>
      <c r="H46" s="86">
        <v>9.5799768518518532E-4</v>
      </c>
      <c r="I46" s="86">
        <f t="shared" ref="I46:I49" si="11">P46-H46</f>
        <v>8.727893518518517E-4</v>
      </c>
      <c r="J46" s="142">
        <f t="shared" ref="J46:J49" si="12">K46-P46</f>
        <v>9.0284722222222199E-4</v>
      </c>
      <c r="K46" s="88">
        <v>2.733634259259259E-3</v>
      </c>
      <c r="L46" s="90">
        <f>3/(HOUR(K46)+MINUTE(K46)/60+SECOND(K46)/3600)</f>
        <v>45.762711864406775</v>
      </c>
      <c r="M46" s="92"/>
      <c r="N46" s="87"/>
      <c r="P46" s="143">
        <v>1.830787037037037E-3</v>
      </c>
    </row>
    <row r="47" spans="1:17" ht="35.1" customHeight="1" thickBot="1" x14ac:dyDescent="0.25">
      <c r="A47" s="83">
        <v>6</v>
      </c>
      <c r="B47" s="47">
        <v>96</v>
      </c>
      <c r="C47" s="50" t="s">
        <v>115</v>
      </c>
      <c r="D47" s="50" t="s">
        <v>116</v>
      </c>
      <c r="E47" s="51">
        <v>36182</v>
      </c>
      <c r="F47" s="51" t="s">
        <v>36</v>
      </c>
      <c r="G47" s="41" t="s">
        <v>114</v>
      </c>
      <c r="H47" s="86">
        <v>9.5799768518518532E-4</v>
      </c>
      <c r="I47" s="86">
        <f t="shared" si="11"/>
        <v>8.727893518518517E-4</v>
      </c>
      <c r="J47" s="142">
        <f t="shared" si="12"/>
        <v>9.0284722222222199E-4</v>
      </c>
      <c r="K47" s="88">
        <v>2.733634259259259E-3</v>
      </c>
      <c r="L47" s="90">
        <f>3/(HOUR(K47)+MINUTE(K47)/60+SECOND(K47)/3600)</f>
        <v>45.762711864406775</v>
      </c>
      <c r="M47" s="92"/>
      <c r="N47" s="87"/>
      <c r="P47" s="143">
        <v>1.830787037037037E-3</v>
      </c>
    </row>
    <row r="48" spans="1:17" ht="35.1" customHeight="1" thickBot="1" x14ac:dyDescent="0.25">
      <c r="A48" s="83">
        <v>6</v>
      </c>
      <c r="B48" s="47">
        <v>87</v>
      </c>
      <c r="C48" s="50" t="s">
        <v>117</v>
      </c>
      <c r="D48" s="50" t="s">
        <v>118</v>
      </c>
      <c r="E48" s="51">
        <v>39338</v>
      </c>
      <c r="F48" s="51" t="s">
        <v>36</v>
      </c>
      <c r="G48" s="41" t="s">
        <v>114</v>
      </c>
      <c r="H48" s="86">
        <v>9.5799768518518532E-4</v>
      </c>
      <c r="I48" s="86">
        <f t="shared" si="11"/>
        <v>8.727893518518517E-4</v>
      </c>
      <c r="J48" s="142">
        <f t="shared" si="12"/>
        <v>9.0284722222222199E-4</v>
      </c>
      <c r="K48" s="88">
        <v>2.733634259259259E-3</v>
      </c>
      <c r="L48" s="90">
        <f>3/(HOUR(K48)+MINUTE(K48)/60+SECOND(K48)/3600)</f>
        <v>45.762711864406775</v>
      </c>
      <c r="M48" s="92"/>
      <c r="N48" s="87"/>
      <c r="P48" s="143">
        <v>1.830787037037037E-3</v>
      </c>
    </row>
    <row r="49" spans="1:16" ht="35.1" customHeight="1" x14ac:dyDescent="0.2">
      <c r="A49" s="83">
        <v>6</v>
      </c>
      <c r="B49" s="47">
        <v>89</v>
      </c>
      <c r="C49" s="50" t="s">
        <v>119</v>
      </c>
      <c r="D49" s="50" t="s">
        <v>120</v>
      </c>
      <c r="E49" s="51">
        <v>38893</v>
      </c>
      <c r="F49" s="51" t="s">
        <v>38</v>
      </c>
      <c r="G49" s="41" t="s">
        <v>114</v>
      </c>
      <c r="H49" s="86">
        <v>9.5799768518518532E-4</v>
      </c>
      <c r="I49" s="86">
        <f t="shared" si="11"/>
        <v>8.727893518518517E-4</v>
      </c>
      <c r="J49" s="142">
        <f t="shared" si="12"/>
        <v>9.0284722222222199E-4</v>
      </c>
      <c r="K49" s="88">
        <v>2.733634259259259E-3</v>
      </c>
      <c r="L49" s="90">
        <f>3/(HOUR(K49)+MINUTE(K49)/60+SECOND(K49)/3600)</f>
        <v>45.762711864406775</v>
      </c>
      <c r="M49" s="92"/>
      <c r="N49" s="87"/>
      <c r="P49" s="143">
        <v>1.830787037037037E-3</v>
      </c>
    </row>
    <row r="50" spans="1:16" ht="35.1" customHeight="1" x14ac:dyDescent="0.2">
      <c r="A50" s="83">
        <v>7</v>
      </c>
      <c r="B50" s="47">
        <v>110</v>
      </c>
      <c r="C50" s="50" t="s">
        <v>121</v>
      </c>
      <c r="D50" s="50" t="s">
        <v>122</v>
      </c>
      <c r="E50" s="51">
        <v>38544</v>
      </c>
      <c r="F50" s="51" t="s">
        <v>38</v>
      </c>
      <c r="G50" s="41" t="s">
        <v>123</v>
      </c>
      <c r="H50" s="85">
        <v>9.0690972222222214E-4</v>
      </c>
      <c r="I50" s="86">
        <f t="shared" ref="I50:I53" si="13">P50-H50</f>
        <v>9.9959490740740738E-4</v>
      </c>
      <c r="J50" s="142">
        <f t="shared" ref="J50:J53" si="14">K50-P50</f>
        <v>1.0269675925925928E-3</v>
      </c>
      <c r="K50" s="89">
        <v>2.9334722222222223E-3</v>
      </c>
      <c r="L50" s="90">
        <f>3/(HOUR(K50)+MINUTE(K50)/60+SECOND(K50)/3600)</f>
        <v>42.687747035573125</v>
      </c>
      <c r="M50" s="92"/>
      <c r="N50" s="87"/>
      <c r="P50" s="85">
        <v>1.9065046296296295E-3</v>
      </c>
    </row>
    <row r="51" spans="1:16" ht="35.1" customHeight="1" x14ac:dyDescent="0.2">
      <c r="A51" s="83">
        <v>7</v>
      </c>
      <c r="B51" s="47">
        <v>101</v>
      </c>
      <c r="C51" s="50" t="s">
        <v>124</v>
      </c>
      <c r="D51" s="50" t="s">
        <v>125</v>
      </c>
      <c r="E51" s="51">
        <v>39412</v>
      </c>
      <c r="F51" s="51" t="s">
        <v>38</v>
      </c>
      <c r="G51" s="41" t="s">
        <v>123</v>
      </c>
      <c r="H51" s="85">
        <v>9.0690972222222214E-4</v>
      </c>
      <c r="I51" s="86">
        <f t="shared" si="13"/>
        <v>9.9959490740740738E-4</v>
      </c>
      <c r="J51" s="142">
        <f t="shared" si="14"/>
        <v>1.0269675925925928E-3</v>
      </c>
      <c r="K51" s="89">
        <v>2.9334722222222223E-3</v>
      </c>
      <c r="L51" s="90">
        <f>3/(HOUR(K51)+MINUTE(K51)/60+SECOND(K51)/3600)</f>
        <v>42.687747035573125</v>
      </c>
      <c r="M51" s="92"/>
      <c r="N51" s="87"/>
      <c r="P51" s="85">
        <v>1.9065046296296295E-3</v>
      </c>
    </row>
    <row r="52" spans="1:16" ht="35.1" customHeight="1" x14ac:dyDescent="0.2">
      <c r="A52" s="83">
        <v>7</v>
      </c>
      <c r="B52" s="47">
        <v>109</v>
      </c>
      <c r="C52" s="50" t="s">
        <v>126</v>
      </c>
      <c r="D52" s="50" t="s">
        <v>127</v>
      </c>
      <c r="E52" s="51">
        <v>39144</v>
      </c>
      <c r="F52" s="51" t="s">
        <v>38</v>
      </c>
      <c r="G52" s="41" t="s">
        <v>123</v>
      </c>
      <c r="H52" s="85">
        <v>9.0690972222222214E-4</v>
      </c>
      <c r="I52" s="86">
        <f t="shared" si="13"/>
        <v>9.9959490740740738E-4</v>
      </c>
      <c r="J52" s="142">
        <f t="shared" si="14"/>
        <v>1.0269675925925928E-3</v>
      </c>
      <c r="K52" s="89">
        <v>2.9334722222222223E-3</v>
      </c>
      <c r="L52" s="90">
        <f>3/(HOUR(K52)+MINUTE(K52)/60+SECOND(K52)/3600)</f>
        <v>42.687747035573125</v>
      </c>
      <c r="M52" s="92"/>
      <c r="N52" s="87"/>
      <c r="P52" s="85">
        <v>1.9065046296296295E-3</v>
      </c>
    </row>
    <row r="53" spans="1:16" ht="35.1" customHeight="1" x14ac:dyDescent="0.2">
      <c r="A53" s="83">
        <v>7</v>
      </c>
      <c r="B53" s="47">
        <v>44</v>
      </c>
      <c r="C53" s="50" t="s">
        <v>128</v>
      </c>
      <c r="D53" s="50" t="s">
        <v>129</v>
      </c>
      <c r="E53" s="51">
        <v>39475</v>
      </c>
      <c r="F53" s="51" t="s">
        <v>38</v>
      </c>
      <c r="G53" s="41" t="s">
        <v>63</v>
      </c>
      <c r="H53" s="85">
        <v>9.0690972222222214E-4</v>
      </c>
      <c r="I53" s="86">
        <f t="shared" si="13"/>
        <v>9.9959490740740738E-4</v>
      </c>
      <c r="J53" s="142">
        <f t="shared" si="14"/>
        <v>1.0269675925925928E-3</v>
      </c>
      <c r="K53" s="89">
        <v>2.9334722222222223E-3</v>
      </c>
      <c r="L53" s="90">
        <f>3/(HOUR(K53)+MINUTE(K53)/60+SECOND(K53)/3600)</f>
        <v>42.687747035573125</v>
      </c>
      <c r="M53" s="92"/>
      <c r="N53" s="87"/>
      <c r="P53" s="85">
        <v>1.9065046296296295E-3</v>
      </c>
    </row>
    <row r="54" spans="1:16" ht="35.1" customHeight="1" x14ac:dyDescent="0.2">
      <c r="A54" s="83">
        <v>8</v>
      </c>
      <c r="B54" s="47">
        <v>97</v>
      </c>
      <c r="C54" s="50" t="s">
        <v>130</v>
      </c>
      <c r="D54" s="50" t="s">
        <v>131</v>
      </c>
      <c r="E54" s="51">
        <v>38545</v>
      </c>
      <c r="F54" s="51" t="s">
        <v>38</v>
      </c>
      <c r="G54" s="41" t="s">
        <v>123</v>
      </c>
      <c r="H54" s="85">
        <v>1.0415625E-3</v>
      </c>
      <c r="I54" s="86">
        <f t="shared" ref="I54:I57" si="15">P54-H54</f>
        <v>9.5292824074074073E-4</v>
      </c>
      <c r="J54" s="142">
        <f t="shared" ref="J54:J57" si="16">K54-P54</f>
        <v>9.7246527777777782E-4</v>
      </c>
      <c r="K54" s="89">
        <v>2.9669560185185185E-3</v>
      </c>
      <c r="L54" s="90">
        <f>3/(HOUR(K54)+MINUTE(K54)/60+SECOND(K54)/3600)</f>
        <v>42.1875</v>
      </c>
      <c r="M54" s="92"/>
      <c r="N54" s="87"/>
      <c r="P54" s="85">
        <v>1.9944907407407407E-3</v>
      </c>
    </row>
    <row r="55" spans="1:16" ht="35.1" customHeight="1" x14ac:dyDescent="0.2">
      <c r="A55" s="83">
        <v>8</v>
      </c>
      <c r="B55" s="47">
        <v>98</v>
      </c>
      <c r="C55" s="50" t="s">
        <v>132</v>
      </c>
      <c r="D55" s="50" t="s">
        <v>133</v>
      </c>
      <c r="E55" s="51">
        <v>37302</v>
      </c>
      <c r="F55" s="51" t="s">
        <v>36</v>
      </c>
      <c r="G55" s="41" t="s">
        <v>123</v>
      </c>
      <c r="H55" s="85">
        <v>1.0415625E-3</v>
      </c>
      <c r="I55" s="86">
        <f t="shared" si="15"/>
        <v>9.5292824074074073E-4</v>
      </c>
      <c r="J55" s="142">
        <f t="shared" si="16"/>
        <v>9.7246527777777782E-4</v>
      </c>
      <c r="K55" s="89">
        <v>2.9669560185185185E-3</v>
      </c>
      <c r="L55" s="90">
        <f>3/(HOUR(K55)+MINUTE(K55)/60+SECOND(K55)/3600)</f>
        <v>42.1875</v>
      </c>
      <c r="M55" s="92"/>
      <c r="N55" s="87"/>
      <c r="P55" s="85">
        <v>1.9944907407407407E-3</v>
      </c>
    </row>
    <row r="56" spans="1:16" ht="35.1" customHeight="1" x14ac:dyDescent="0.2">
      <c r="A56" s="83">
        <v>8</v>
      </c>
      <c r="B56" s="47">
        <v>100</v>
      </c>
      <c r="C56" s="50" t="s">
        <v>134</v>
      </c>
      <c r="D56" s="50" t="s">
        <v>135</v>
      </c>
      <c r="E56" s="51">
        <v>39484</v>
      </c>
      <c r="F56" s="51" t="s">
        <v>38</v>
      </c>
      <c r="G56" s="41" t="s">
        <v>123</v>
      </c>
      <c r="H56" s="85">
        <v>1.0415625E-3</v>
      </c>
      <c r="I56" s="86">
        <f t="shared" si="15"/>
        <v>9.5292824074074073E-4</v>
      </c>
      <c r="J56" s="142">
        <f t="shared" si="16"/>
        <v>9.7246527777777782E-4</v>
      </c>
      <c r="K56" s="89">
        <v>2.9669560185185185E-3</v>
      </c>
      <c r="L56" s="90">
        <f>3/(HOUR(K56)+MINUTE(K56)/60+SECOND(K56)/3600)</f>
        <v>42.1875</v>
      </c>
      <c r="M56" s="92"/>
      <c r="N56" s="87"/>
      <c r="P56" s="85">
        <v>1.9944907407407407E-3</v>
      </c>
    </row>
    <row r="57" spans="1:16" ht="35.1" customHeight="1" x14ac:dyDescent="0.2">
      <c r="A57" s="83">
        <v>8</v>
      </c>
      <c r="B57" s="47">
        <v>112</v>
      </c>
      <c r="C57" s="50" t="s">
        <v>136</v>
      </c>
      <c r="D57" s="50" t="s">
        <v>137</v>
      </c>
      <c r="E57" s="51">
        <v>38833</v>
      </c>
      <c r="F57" s="51" t="s">
        <v>38</v>
      </c>
      <c r="G57" s="41" t="s">
        <v>138</v>
      </c>
      <c r="H57" s="85">
        <v>1.0415625E-3</v>
      </c>
      <c r="I57" s="86">
        <f t="shared" si="15"/>
        <v>9.5292824074074073E-4</v>
      </c>
      <c r="J57" s="142">
        <f t="shared" si="16"/>
        <v>9.7246527777777782E-4</v>
      </c>
      <c r="K57" s="89">
        <v>2.9669560185185185E-3</v>
      </c>
      <c r="L57" s="90">
        <f>3/(HOUR(K57)+MINUTE(K57)/60+SECOND(K57)/3600)</f>
        <v>42.1875</v>
      </c>
      <c r="M57" s="92"/>
      <c r="N57" s="87"/>
      <c r="P57" s="85">
        <v>1.9944907407407407E-3</v>
      </c>
    </row>
    <row r="58" spans="1:16" ht="8.25" customHeight="1" x14ac:dyDescent="0.2">
      <c r="A58" s="69"/>
      <c r="B58" s="70"/>
      <c r="C58" s="70"/>
      <c r="D58" s="71"/>
      <c r="E58" s="72"/>
      <c r="F58" s="73"/>
      <c r="G58" s="74"/>
      <c r="H58" s="75"/>
      <c r="I58" s="75"/>
      <c r="J58" s="75"/>
      <c r="K58" s="75"/>
      <c r="L58" s="76"/>
      <c r="M58" s="77"/>
      <c r="N58" s="78"/>
    </row>
    <row r="59" spans="1:16" ht="15" x14ac:dyDescent="0.2">
      <c r="A59" s="100" t="s">
        <v>28</v>
      </c>
      <c r="B59" s="101"/>
      <c r="C59" s="101"/>
      <c r="D59" s="101"/>
      <c r="E59" s="52"/>
      <c r="F59" s="52"/>
      <c r="G59" s="101"/>
      <c r="H59" s="101"/>
      <c r="I59" s="101"/>
      <c r="J59" s="101"/>
      <c r="K59" s="101"/>
      <c r="L59" s="101"/>
      <c r="M59" s="101"/>
      <c r="N59" s="102"/>
    </row>
    <row r="60" spans="1:16" x14ac:dyDescent="0.2">
      <c r="A60" s="53" t="s">
        <v>29</v>
      </c>
      <c r="B60" s="54"/>
      <c r="C60" s="55"/>
      <c r="D60" s="54"/>
      <c r="E60" s="56"/>
      <c r="F60" s="54"/>
      <c r="G60" s="57" t="s">
        <v>30</v>
      </c>
      <c r="H60" s="58">
        <v>4</v>
      </c>
      <c r="I60" s="141"/>
      <c r="K60" s="59" t="s">
        <v>31</v>
      </c>
      <c r="L60" s="57">
        <f>COUNTIF(F24:F48,"ЗМС")</f>
        <v>0</v>
      </c>
      <c r="M60" s="59"/>
      <c r="N60" s="57"/>
    </row>
    <row r="61" spans="1:16" x14ac:dyDescent="0.2">
      <c r="A61" s="53" t="s">
        <v>32</v>
      </c>
      <c r="B61" s="54"/>
      <c r="C61" s="55"/>
      <c r="D61" s="54"/>
      <c r="E61" s="56"/>
      <c r="F61" s="54"/>
      <c r="G61" s="55" t="s">
        <v>33</v>
      </c>
      <c r="H61" s="58">
        <f>H62+H66</f>
        <v>25</v>
      </c>
      <c r="I61" s="141"/>
      <c r="K61" s="59" t="s">
        <v>34</v>
      </c>
      <c r="L61" s="57">
        <f>COUNTIF(F24:F48,"МСМК")</f>
        <v>1</v>
      </c>
      <c r="M61" s="59"/>
      <c r="N61" s="57"/>
    </row>
    <row r="62" spans="1:16" x14ac:dyDescent="0.2">
      <c r="A62" s="54"/>
      <c r="B62" s="54"/>
      <c r="C62" s="55"/>
      <c r="D62" s="54"/>
      <c r="E62" s="56"/>
      <c r="F62" s="54"/>
      <c r="G62" s="55" t="s">
        <v>35</v>
      </c>
      <c r="H62" s="58">
        <f>H63+H64+H65</f>
        <v>25</v>
      </c>
      <c r="I62" s="141"/>
      <c r="K62" s="59" t="s">
        <v>36</v>
      </c>
      <c r="L62" s="57">
        <f>COUNTIF(F24:F48,"МС")</f>
        <v>17</v>
      </c>
      <c r="M62" s="59"/>
      <c r="N62" s="57"/>
    </row>
    <row r="63" spans="1:16" x14ac:dyDescent="0.2">
      <c r="A63" s="54"/>
      <c r="B63" s="54"/>
      <c r="C63" s="55"/>
      <c r="D63" s="54"/>
      <c r="E63" s="56"/>
      <c r="F63" s="54"/>
      <c r="G63" s="55" t="s">
        <v>37</v>
      </c>
      <c r="H63" s="58">
        <f>COUNT(A24:A48)</f>
        <v>25</v>
      </c>
      <c r="I63" s="141"/>
      <c r="K63" s="59" t="s">
        <v>38</v>
      </c>
      <c r="L63" s="57">
        <f>COUNTIF(F24:F48,"КМС")</f>
        <v>7</v>
      </c>
      <c r="M63" s="59"/>
      <c r="N63" s="57"/>
    </row>
    <row r="64" spans="1:16" x14ac:dyDescent="0.2">
      <c r="A64" s="54"/>
      <c r="B64" s="54"/>
      <c r="C64" s="55"/>
      <c r="D64" s="54"/>
      <c r="E64" s="56"/>
      <c r="F64" s="54"/>
      <c r="G64" s="55" t="s">
        <v>39</v>
      </c>
      <c r="H64" s="58">
        <f>COUNTIF(A24:A48,"НФ")</f>
        <v>0</v>
      </c>
      <c r="I64" s="141"/>
      <c r="K64" s="59" t="s">
        <v>40</v>
      </c>
      <c r="L64" s="57">
        <f>COUNTIF(F24:F48,"1 СР")</f>
        <v>0</v>
      </c>
      <c r="M64" s="59"/>
      <c r="N64" s="57"/>
    </row>
    <row r="65" spans="1:14" x14ac:dyDescent="0.2">
      <c r="A65" s="54"/>
      <c r="B65" s="54"/>
      <c r="C65" s="55"/>
      <c r="D65" s="54"/>
      <c r="E65" s="56"/>
      <c r="F65" s="54"/>
      <c r="G65" s="55" t="s">
        <v>41</v>
      </c>
      <c r="H65" s="58">
        <f>COUNTIF(A24:A48,"ДСКВ")</f>
        <v>0</v>
      </c>
      <c r="I65" s="141"/>
      <c r="K65" s="60" t="s">
        <v>42</v>
      </c>
      <c r="L65" s="57">
        <f>COUNTIF(F24:F48,"2 СР")</f>
        <v>0</v>
      </c>
      <c r="M65" s="59"/>
      <c r="N65" s="57"/>
    </row>
    <row r="66" spans="1:14" x14ac:dyDescent="0.2">
      <c r="A66" s="54"/>
      <c r="B66" s="54"/>
      <c r="C66" s="55"/>
      <c r="D66" s="54"/>
      <c r="E66" s="56"/>
      <c r="F66" s="54"/>
      <c r="G66" s="55" t="s">
        <v>43</v>
      </c>
      <c r="H66" s="58">
        <f>COUNTIF(A24:A48,"НС")</f>
        <v>0</v>
      </c>
      <c r="I66" s="141"/>
      <c r="K66" s="60" t="s">
        <v>44</v>
      </c>
      <c r="L66" s="57">
        <f>COUNTIF(F24:F48,"3 СР")</f>
        <v>0</v>
      </c>
      <c r="M66" s="59"/>
      <c r="N66" s="57"/>
    </row>
    <row r="67" spans="1:14" x14ac:dyDescent="0.2">
      <c r="A67" s="54"/>
      <c r="B67" s="61"/>
      <c r="C67" s="61"/>
      <c r="D67" s="54"/>
      <c r="E67" s="56"/>
      <c r="F67" s="54"/>
      <c r="G67" s="54"/>
      <c r="H67" s="62"/>
      <c r="I67" s="62"/>
      <c r="J67" s="62"/>
      <c r="K67" s="62"/>
      <c r="L67" s="60"/>
      <c r="M67" s="54"/>
      <c r="N67" s="54"/>
    </row>
    <row r="68" spans="1:14" ht="15" x14ac:dyDescent="0.2">
      <c r="A68" s="100"/>
      <c r="B68" s="101"/>
      <c r="C68" s="101"/>
      <c r="D68" s="101"/>
      <c r="E68" s="101" t="s">
        <v>45</v>
      </c>
      <c r="F68" s="101"/>
      <c r="G68" s="101"/>
      <c r="H68" s="101" t="s">
        <v>46</v>
      </c>
      <c r="I68" s="101"/>
      <c r="J68" s="101"/>
      <c r="K68" s="101"/>
      <c r="L68" s="101" t="s">
        <v>47</v>
      </c>
      <c r="M68" s="101"/>
      <c r="N68" s="102"/>
    </row>
    <row r="69" spans="1:14" x14ac:dyDescent="0.2">
      <c r="A69" s="93"/>
      <c r="B69" s="94"/>
      <c r="C69" s="94"/>
      <c r="D69" s="94"/>
      <c r="E69" s="94"/>
      <c r="F69" s="95"/>
      <c r="G69" s="95"/>
      <c r="H69" s="95"/>
      <c r="I69" s="95"/>
      <c r="J69" s="95"/>
      <c r="K69" s="95"/>
      <c r="L69" s="95"/>
      <c r="M69" s="95"/>
      <c r="N69" s="96"/>
    </row>
    <row r="70" spans="1:14" x14ac:dyDescent="0.2">
      <c r="A70" s="63"/>
      <c r="B70" s="1"/>
      <c r="C70" s="1"/>
      <c r="D70" s="1"/>
      <c r="E70" s="64"/>
      <c r="F70" s="1"/>
      <c r="G70" s="1"/>
      <c r="H70" s="65"/>
      <c r="I70" s="65"/>
      <c r="J70" s="65"/>
      <c r="K70" s="65"/>
      <c r="L70" s="1"/>
      <c r="M70" s="1"/>
      <c r="N70" s="66"/>
    </row>
    <row r="71" spans="1:14" x14ac:dyDescent="0.2">
      <c r="A71" s="63"/>
      <c r="B71" s="1"/>
      <c r="C71" s="1"/>
      <c r="D71" s="1"/>
      <c r="E71" s="64"/>
      <c r="F71" s="1"/>
      <c r="G71" s="1"/>
      <c r="H71" s="65"/>
      <c r="I71" s="65"/>
      <c r="J71" s="65"/>
      <c r="K71" s="65"/>
      <c r="L71" s="1"/>
      <c r="M71" s="1"/>
      <c r="N71" s="66"/>
    </row>
    <row r="72" spans="1:14" x14ac:dyDescent="0.2">
      <c r="A72" s="63"/>
      <c r="B72" s="1"/>
      <c r="C72" s="1"/>
      <c r="D72" s="1"/>
      <c r="E72" s="64"/>
      <c r="F72" s="1"/>
      <c r="G72" s="1"/>
      <c r="H72" s="65"/>
      <c r="I72" s="65"/>
      <c r="J72" s="65"/>
      <c r="K72" s="65"/>
      <c r="L72" s="1"/>
      <c r="M72" s="1"/>
      <c r="N72" s="66"/>
    </row>
    <row r="73" spans="1:14" x14ac:dyDescent="0.2">
      <c r="A73" s="63"/>
      <c r="B73" s="1"/>
      <c r="C73" s="1"/>
      <c r="D73" s="1"/>
      <c r="E73" s="64"/>
      <c r="F73" s="1"/>
      <c r="G73" s="1"/>
      <c r="H73" s="65"/>
      <c r="I73" s="65"/>
      <c r="J73" s="65"/>
      <c r="K73" s="65"/>
      <c r="L73" s="67"/>
      <c r="M73" s="68"/>
      <c r="N73" s="66"/>
    </row>
    <row r="74" spans="1:14" x14ac:dyDescent="0.2">
      <c r="A74" s="97" t="s">
        <v>2</v>
      </c>
      <c r="B74" s="98"/>
      <c r="C74" s="98"/>
      <c r="D74" s="98"/>
      <c r="E74" s="98" t="str">
        <f>G17</f>
        <v>Попова Е.В. (ВК, Воронежская область)</v>
      </c>
      <c r="F74" s="98"/>
      <c r="G74" s="98"/>
      <c r="H74" s="98" t="str">
        <f>G18</f>
        <v>Гонова М.В. (ВК, Москва)</v>
      </c>
      <c r="I74" s="98"/>
      <c r="J74" s="98"/>
      <c r="K74" s="98"/>
      <c r="L74" s="98" t="str">
        <f>G19</f>
        <v>Гниденко В.Н. (ВК, Тульская область)</v>
      </c>
      <c r="M74" s="98"/>
      <c r="N74" s="99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P21:P22"/>
    <mergeCell ref="Q21:Q22"/>
    <mergeCell ref="A59:D59"/>
    <mergeCell ref="G59:N59"/>
    <mergeCell ref="A68:D68"/>
    <mergeCell ref="E68:G68"/>
    <mergeCell ref="H68:K68"/>
    <mergeCell ref="L68:N68"/>
    <mergeCell ref="A69:E69"/>
    <mergeCell ref="F69:N69"/>
    <mergeCell ref="A74:D74"/>
    <mergeCell ref="E74:G74"/>
    <mergeCell ref="H74:K74"/>
    <mergeCell ref="L74:N74"/>
  </mergeCells>
  <phoneticPr fontId="18" type="noConversion"/>
  <conditionalFormatting sqref="G63:G66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0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2025-07-13T20:09:01Z</dcterms:modified>
</cp:coreProperties>
</file>