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"/>
    </mc:Choice>
  </mc:AlternateContent>
  <bookViews>
    <workbookView xWindow="0" yWindow="0" windowWidth="10530" windowHeight="7020" tabRatio="789"/>
  </bookViews>
  <sheets>
    <sheet name="22.04 КР-3 этап жен Хроно" sheetId="126" r:id="rId1"/>
  </sheets>
  <definedNames>
    <definedName name="_xlnm.Print_Titles" localSheetId="0">'22.04 КР-3 этап жен Хроно'!$21:$22</definedName>
    <definedName name="_xlnm.Print_Area" localSheetId="0">'22.04 КР-3 этап жен Хроно'!$A$1:$K$48</definedName>
  </definedNames>
  <calcPr calcId="152511"/>
</workbook>
</file>

<file path=xl/calcChain.xml><?xml version="1.0" encoding="utf-8"?>
<calcChain xmlns="http://schemas.openxmlformats.org/spreadsheetml/2006/main">
  <c r="K37" i="126" l="1"/>
  <c r="K38" i="126"/>
  <c r="J48" i="126"/>
  <c r="H48" i="126"/>
  <c r="E48" i="126"/>
  <c r="I38" i="126"/>
  <c r="I37" i="126"/>
  <c r="K36" i="126"/>
  <c r="I36" i="126"/>
  <c r="K35" i="126"/>
  <c r="I35" i="126"/>
  <c r="K34" i="126"/>
  <c r="K33" i="126"/>
  <c r="K32" i="126"/>
  <c r="I34" i="126" l="1"/>
  <c r="I33" i="126"/>
</calcChain>
</file>

<file path=xl/sharedStrings.xml><?xml version="1.0" encoding="utf-8"?>
<sst xmlns="http://schemas.openxmlformats.org/spreadsheetml/2006/main" count="99" uniqueCount="86">
  <si>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</si>
  <si>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</si>
  <si>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</si>
  <si>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</si>
  <si>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</si>
  <si>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</si>
  <si>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</si>
  <si>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</si>
  <si>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</si>
  <si>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</si>
  <si>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</si>
  <si>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</si>
  <si>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</si>
  <si>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</si>
  <si>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</si>
  <si>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</si>
  <si>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</si>
  <si>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</si>
  <si>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</si>
  <si>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</si>
  <si>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</si>
  <si>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МС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</si>
  <si>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</si>
  <si>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</si>
  <si>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</si>
  <si>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</si>
  <si>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</si>
  <si>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</si>
  <si>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</si>
  <si>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</si>
  <si>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1 СР</t>
  </si>
  <si>
    <t>ДАТА РОЖД.</t>
  </si>
  <si>
    <t>Дисквалифицировано</t>
  </si>
  <si>
    <t>UCI ID</t>
  </si>
  <si>
    <t>Москва</t>
  </si>
  <si>
    <t>ДИСТАНЦИЯ (КМ):</t>
  </si>
  <si>
    <t>ИТОГОВЫЙ ПРОТОКОЛ</t>
  </si>
  <si>
    <t>ВЫПОЛНЕНИЕ НТУ ЕВСК</t>
  </si>
  <si>
    <t>ГРИГОРЬЕВА Л.Ю. (ВК., Г. ПЕНЗА)</t>
  </si>
  <si>
    <t>КОЧЕТКОВ Д.А. (ВК., Г. САРАНСК)</t>
  </si>
  <si>
    <t>Влажность:</t>
  </si>
  <si>
    <t>Ветер:</t>
  </si>
  <si>
    <t>СУДЬЯ НА ФИНИШЕ</t>
  </si>
  <si>
    <t>СПОРТИВНАЯ ОРГАНИЗАЦИЯ</t>
  </si>
  <si>
    <t>КУБОК РОССИИ</t>
  </si>
  <si>
    <t>ГБУ РМ "СШОР по велоспорту"</t>
  </si>
  <si>
    <t>Санкт-Петербург</t>
  </si>
  <si>
    <t>ГБПОУ "Олимпийские Надежды"</t>
  </si>
  <si>
    <t>ГБУ СШОР "Нагорная" Москомспорта"</t>
  </si>
  <si>
    <t>Осадки: ясно</t>
  </si>
  <si>
    <t>Температура: +24</t>
  </si>
  <si>
    <t>3 СР</t>
  </si>
  <si>
    <t>2 СР</t>
  </si>
  <si>
    <t>ВМХ - гонка на время</t>
  </si>
  <si>
    <t xml:space="preserve">НАЧАЛО ГОНКИ: 17ч 10м </t>
  </si>
  <si>
    <t>№ ВРВС: 0080031811Я</t>
  </si>
  <si>
    <t>РЕЗУЛЬТАТ</t>
  </si>
  <si>
    <t>ОКОНЧАНИЕ ГОНКИ: 17ч 40м</t>
  </si>
  <si>
    <t xml:space="preserve">Министерство физической культуры и спорта Пензенской области </t>
  </si>
  <si>
    <t>РОО "Федерация велосипедного спорта Пензенской области"</t>
  </si>
  <si>
    <t>МБУ "Спортивная школа №4 г. Пензы"</t>
  </si>
  <si>
    <t>3 этап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</si>
  <si>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г. Пенза</t>
    </r>
  </si>
  <si>
    <t xml:space="preserve">ДАТА ПРОВЕДЕНИЯ: 22 апреля 2021 года </t>
  </si>
  <si>
    <t xml:space="preserve">НАЗВАНИЕ ТРАССЫ / РЕГ. НОМЕР: велодром </t>
  </si>
  <si>
    <t>ВЫСОТА СТАРТОВОЙ ГОРЫ (HD) (м): 3</t>
  </si>
  <si>
    <t>Длина круга/кругов: 0,372/1</t>
  </si>
  <si>
    <t>БОЯРОВ В.В. (ВК, г. Саранск)</t>
  </si>
  <si>
    <t>женщины</t>
  </si>
  <si>
    <t>100 360 324 50</t>
  </si>
  <si>
    <t>Васькова Виктория</t>
  </si>
  <si>
    <t>100 099 051 95</t>
  </si>
  <si>
    <t>Адмакина Светлана</t>
  </si>
  <si>
    <t>100 155 786 85</t>
  </si>
  <si>
    <t>Ерина Алина</t>
  </si>
  <si>
    <t>100 349 196 75</t>
  </si>
  <si>
    <t>Рябчикова Ксения</t>
  </si>
  <si>
    <t>100 110 523 24</t>
  </si>
  <si>
    <t>Ермолаева Вероника</t>
  </si>
  <si>
    <t>Бадукина Юлия</t>
  </si>
  <si>
    <t>ГБУ МО "СШОР по велоспорту"</t>
  </si>
  <si>
    <t>100 360 971 18</t>
  </si>
  <si>
    <t>Яковлева Нина</t>
  </si>
  <si>
    <t>Московская область</t>
  </si>
  <si>
    <t>№ ЕКП 2021: 32380</t>
  </si>
  <si>
    <t>Республика Мордовия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</si>
</sst>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"/>
  </numFmts>
  <fonts count="2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126">
    <xf numFmtId="0" fontId="0" fillId="0" borderId="0" xfId="0"/>
    <xf numFmtId="0" fontId="5" fillId="0" borderId="17" xfId="0" applyNumberFormat="1" applyFont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8" fillId="0" borderId="10" xfId="2" applyFont="1" applyBorder="1" applyAlignment="1">
      <alignment horizontal="center" vertical="center"/>
    </xf>
    <xf numFmtId="0" fontId="5" fillId="0" borderId="11" xfId="2" applyFont="1" applyBorder="1" applyAlignment="1">
      <alignment vertical="center"/>
    </xf>
    <xf numFmtId="0" fontId="14" fillId="0" borderId="2" xfId="2" applyFont="1" applyBorder="1" applyAlignment="1">
      <alignment horizontal="right" vertical="center"/>
    </xf>
    <xf numFmtId="0" fontId="14" fillId="0" borderId="13" xfId="2" applyFont="1" applyBorder="1" applyAlignment="1">
      <alignment horizontal="right" vertical="center"/>
    </xf>
    <xf numFmtId="0" fontId="14" fillId="0" borderId="15" xfId="2" applyFont="1" applyBorder="1" applyAlignment="1">
      <alignment horizontal="right" vertical="center"/>
    </xf>
    <xf numFmtId="0" fontId="11" fillId="0" borderId="5" xfId="2" applyFont="1" applyBorder="1" applyAlignment="1">
      <alignment vertical="center"/>
    </xf>
    <xf numFmtId="0" fontId="12" fillId="0" borderId="5" xfId="2" applyFont="1" applyBorder="1" applyAlignment="1">
      <alignment vertical="center"/>
    </xf>
    <xf numFmtId="0" fontId="12" fillId="0" borderId="5" xfId="2" applyFont="1" applyBorder="1" applyAlignment="1">
      <alignment horizontal="right" vertical="center"/>
    </xf>
    <xf numFmtId="0" fontId="6" fillId="0" borderId="4" xfId="2" applyFont="1" applyBorder="1" applyAlignment="1">
      <alignment horizontal="left" vertical="center"/>
    </xf>
    <xf numFmtId="0" fontId="5" fillId="0" borderId="5" xfId="2" applyFont="1" applyBorder="1" applyAlignment="1">
      <alignment horizontal="center" vertical="center"/>
    </xf>
    <xf numFmtId="0" fontId="5" fillId="0" borderId="5" xfId="2" applyFont="1" applyBorder="1" applyAlignment="1">
      <alignment vertical="center"/>
    </xf>
    <xf numFmtId="0" fontId="15" fillId="0" borderId="5" xfId="2" applyFont="1" applyBorder="1" applyAlignment="1">
      <alignment horizontal="center" vertical="center"/>
    </xf>
    <xf numFmtId="0" fontId="12" fillId="0" borderId="17" xfId="2" applyFont="1" applyBorder="1" applyAlignment="1">
      <alignment horizontal="right" vertical="center"/>
    </xf>
    <xf numFmtId="0" fontId="5" fillId="0" borderId="30" xfId="2" applyFont="1" applyBorder="1" applyAlignment="1">
      <alignment vertical="center"/>
    </xf>
    <xf numFmtId="0" fontId="5" fillId="0" borderId="28" xfId="2" applyFont="1" applyBorder="1" applyAlignment="1">
      <alignment horizontal="center" vertical="center"/>
    </xf>
    <xf numFmtId="0" fontId="5" fillId="0" borderId="28" xfId="2" applyFont="1" applyBorder="1" applyAlignment="1">
      <alignment vertical="center"/>
    </xf>
    <xf numFmtId="0" fontId="5" fillId="0" borderId="31" xfId="2" applyFont="1" applyBorder="1" applyAlignment="1">
      <alignment vertical="center"/>
    </xf>
    <xf numFmtId="0" fontId="9" fillId="0" borderId="0" xfId="2" applyFont="1" applyAlignment="1">
      <alignment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justify"/>
    </xf>
    <xf numFmtId="0" fontId="17" fillId="0" borderId="0" xfId="8" applyFont="1" applyAlignment="1">
      <alignment vertical="center" wrapText="1"/>
    </xf>
    <xf numFmtId="0" fontId="15" fillId="0" borderId="0" xfId="2" applyFont="1" applyAlignment="1">
      <alignment horizontal="center" vertical="center" wrapText="1"/>
    </xf>
    <xf numFmtId="164" fontId="15" fillId="0" borderId="0" xfId="2" applyNumberFormat="1" applyFont="1" applyAlignment="1">
      <alignment horizontal="center" vertical="center" wrapText="1"/>
    </xf>
    <xf numFmtId="0" fontId="15" fillId="0" borderId="0" xfId="2" applyFont="1" applyAlignment="1">
      <alignment vertical="center" wrapText="1"/>
    </xf>
    <xf numFmtId="0" fontId="5" fillId="0" borderId="29" xfId="2" applyFont="1" applyBorder="1" applyAlignment="1">
      <alignment vertical="center"/>
    </xf>
    <xf numFmtId="0" fontId="5" fillId="0" borderId="6" xfId="2" applyFont="1" applyBorder="1" applyAlignment="1">
      <alignment horizontal="center" vertical="center"/>
    </xf>
    <xf numFmtId="0" fontId="5" fillId="0" borderId="32" xfId="2" applyFont="1" applyBorder="1" applyAlignment="1">
      <alignment vertical="center"/>
    </xf>
    <xf numFmtId="49" fontId="12" fillId="0" borderId="17" xfId="2" applyNumberFormat="1" applyFont="1" applyBorder="1" applyAlignment="1">
      <alignment vertical="center"/>
    </xf>
    <xf numFmtId="0" fontId="12" fillId="0" borderId="16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49" fontId="12" fillId="0" borderId="5" xfId="2" applyNumberFormat="1" applyFont="1" applyBorder="1" applyAlignment="1">
      <alignment horizontal="left" vertical="center"/>
    </xf>
    <xf numFmtId="49" fontId="12" fillId="0" borderId="5" xfId="2" applyNumberFormat="1" applyFont="1" applyBorder="1" applyAlignment="1">
      <alignment vertical="center"/>
    </xf>
    <xf numFmtId="0" fontId="5" fillId="0" borderId="2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17" xfId="2" applyFont="1" applyBorder="1" applyAlignment="1">
      <alignment horizontal="right" vertical="center"/>
    </xf>
    <xf numFmtId="0" fontId="12" fillId="0" borderId="39" xfId="2" applyFont="1" applyBorder="1" applyAlignment="1">
      <alignment horizontal="right" vertical="center"/>
    </xf>
    <xf numFmtId="0" fontId="11" fillId="2" borderId="24" xfId="2" applyFont="1" applyFill="1" applyBorder="1" applyAlignment="1">
      <alignment vertical="center"/>
    </xf>
    <xf numFmtId="0" fontId="5" fillId="0" borderId="16" xfId="2" applyFont="1" applyBorder="1" applyAlignment="1">
      <alignment vertical="center"/>
    </xf>
    <xf numFmtId="0" fontId="5" fillId="0" borderId="6" xfId="0" applyNumberFormat="1" applyFont="1" applyBorder="1" applyAlignment="1">
      <alignment horizontal="center" vertical="center"/>
    </xf>
    <xf numFmtId="0" fontId="11" fillId="0" borderId="2" xfId="2" applyFont="1" applyBorder="1" applyAlignment="1">
      <alignment vertical="center"/>
    </xf>
    <xf numFmtId="0" fontId="11" fillId="0" borderId="3" xfId="2" applyFont="1" applyBorder="1" applyAlignment="1">
      <alignment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5" fillId="0" borderId="2" xfId="2" applyFont="1" applyBorder="1" applyAlignment="1">
      <alignment vertical="center"/>
    </xf>
    <xf numFmtId="0" fontId="8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vertical="center"/>
    </xf>
    <xf numFmtId="49" fontId="5" fillId="0" borderId="4" xfId="2" applyNumberFormat="1" applyFont="1" applyBorder="1" applyAlignment="1">
      <alignment vertical="center"/>
    </xf>
    <xf numFmtId="0" fontId="5" fillId="0" borderId="16" xfId="2" applyFont="1" applyBorder="1" applyAlignment="1">
      <alignment horizontal="left" vertical="center"/>
    </xf>
    <xf numFmtId="0" fontId="5" fillId="0" borderId="5" xfId="2" applyFont="1" applyBorder="1" applyAlignment="1">
      <alignment horizontal="right" vertical="center"/>
    </xf>
    <xf numFmtId="0" fontId="5" fillId="0" borderId="16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9" fillId="0" borderId="1" xfId="9" applyNumberFormat="1" applyFont="1" applyFill="1" applyBorder="1" applyAlignment="1">
      <alignment horizontal="center" vertical="center" wrapText="1"/>
    </xf>
    <xf numFmtId="0" fontId="19" fillId="0" borderId="1" xfId="9" applyFont="1" applyFill="1" applyBorder="1" applyAlignment="1">
      <alignment horizontal="center" vertical="center" wrapText="1"/>
    </xf>
    <xf numFmtId="47" fontId="15" fillId="0" borderId="4" xfId="2" applyNumberFormat="1" applyFont="1" applyBorder="1" applyAlignment="1">
      <alignment horizontal="center" vertical="center"/>
    </xf>
    <xf numFmtId="0" fontId="15" fillId="0" borderId="18" xfId="2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19" fillId="0" borderId="40" xfId="9" applyFont="1" applyFill="1" applyBorder="1" applyAlignment="1">
      <alignment horizontal="center" vertical="center" wrapText="1"/>
    </xf>
    <xf numFmtId="47" fontId="15" fillId="0" borderId="38" xfId="2" applyNumberFormat="1" applyFont="1" applyBorder="1" applyAlignment="1">
      <alignment horizontal="center" vertical="center"/>
    </xf>
    <xf numFmtId="0" fontId="15" fillId="0" borderId="41" xfId="2" applyFont="1" applyBorder="1" applyAlignment="1">
      <alignment horizontal="center" vertical="center" wrapText="1"/>
    </xf>
    <xf numFmtId="0" fontId="15" fillId="0" borderId="0" xfId="2" applyFont="1" applyAlignment="1">
      <alignment vertical="center"/>
    </xf>
    <xf numFmtId="47" fontId="15" fillId="0" borderId="1" xfId="2" applyNumberFormat="1" applyFont="1" applyBorder="1" applyAlignment="1">
      <alignment horizontal="center" vertical="center"/>
    </xf>
    <xf numFmtId="47" fontId="15" fillId="0" borderId="40" xfId="2" applyNumberFormat="1" applyFont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1" fillId="0" borderId="12" xfId="2" applyFont="1" applyBorder="1" applyAlignment="1">
      <alignment horizontal="left" vertical="center"/>
    </xf>
    <xf numFmtId="0" fontId="11" fillId="0" borderId="2" xfId="2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0" fontId="10" fillId="0" borderId="10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0" fontId="11" fillId="0" borderId="14" xfId="2" applyFont="1" applyBorder="1" applyAlignment="1">
      <alignment horizontal="left" vertical="center"/>
    </xf>
    <xf numFmtId="0" fontId="11" fillId="0" borderId="3" xfId="2" applyFont="1" applyBorder="1" applyAlignment="1">
      <alignment horizontal="left" vertical="center"/>
    </xf>
    <xf numFmtId="0" fontId="11" fillId="2" borderId="16" xfId="2" applyFont="1" applyFill="1" applyBorder="1" applyAlignment="1">
      <alignment horizontal="center" vertical="center"/>
    </xf>
    <xf numFmtId="0" fontId="11" fillId="2" borderId="5" xfId="2" applyFont="1" applyFill="1" applyBorder="1" applyAlignment="1">
      <alignment horizontal="center" vertical="center"/>
    </xf>
    <xf numFmtId="0" fontId="11" fillId="2" borderId="6" xfId="2" applyFont="1" applyFill="1" applyBorder="1" applyAlignment="1">
      <alignment horizontal="center" vertical="center"/>
    </xf>
    <xf numFmtId="0" fontId="11" fillId="0" borderId="16" xfId="2" applyFont="1" applyBorder="1" applyAlignment="1">
      <alignment horizontal="left" vertical="center"/>
    </xf>
    <xf numFmtId="0" fontId="11" fillId="0" borderId="5" xfId="2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11" fillId="2" borderId="4" xfId="2" applyFont="1" applyFill="1" applyBorder="1" applyAlignment="1">
      <alignment horizontal="center" vertical="center"/>
    </xf>
    <xf numFmtId="0" fontId="11" fillId="2" borderId="17" xfId="2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14" fillId="2" borderId="16" xfId="2" applyFont="1" applyFill="1" applyBorder="1" applyAlignment="1">
      <alignment horizontal="center" vertical="center"/>
    </xf>
    <xf numFmtId="0" fontId="14" fillId="2" borderId="5" xfId="2" applyFont="1" applyFill="1" applyBorder="1" applyAlignment="1">
      <alignment horizontal="center" vertical="center"/>
    </xf>
    <xf numFmtId="0" fontId="11" fillId="0" borderId="19" xfId="2" applyFont="1" applyBorder="1" applyAlignment="1">
      <alignment horizontal="left" vertical="center"/>
    </xf>
    <xf numFmtId="0" fontId="11" fillId="0" borderId="20" xfId="2" applyFont="1" applyBorder="1" applyAlignment="1">
      <alignment horizontal="left" vertical="center"/>
    </xf>
    <xf numFmtId="0" fontId="6" fillId="2" borderId="21" xfId="2" applyFont="1" applyFill="1" applyBorder="1" applyAlignment="1">
      <alignment horizontal="center" vertical="center"/>
    </xf>
    <xf numFmtId="0" fontId="6" fillId="2" borderId="36" xfId="2" applyFont="1" applyFill="1" applyBorder="1" applyAlignment="1">
      <alignment horizontal="center" vertical="center"/>
    </xf>
    <xf numFmtId="0" fontId="6" fillId="2" borderId="22" xfId="3" applyFont="1" applyFill="1" applyBorder="1" applyAlignment="1">
      <alignment horizontal="center" vertical="center" wrapText="1"/>
    </xf>
    <xf numFmtId="0" fontId="6" fillId="2" borderId="35" xfId="3" applyFont="1" applyFill="1" applyBorder="1" applyAlignment="1">
      <alignment horizontal="center" vertical="center" wrapText="1"/>
    </xf>
    <xf numFmtId="0" fontId="11" fillId="2" borderId="26" xfId="2" applyFont="1" applyFill="1" applyBorder="1" applyAlignment="1">
      <alignment horizontal="center" vertical="center"/>
    </xf>
    <xf numFmtId="0" fontId="11" fillId="2" borderId="24" xfId="2" applyFont="1" applyFill="1" applyBorder="1" applyAlignment="1">
      <alignment horizontal="center" vertical="center"/>
    </xf>
    <xf numFmtId="0" fontId="11" fillId="2" borderId="27" xfId="2" applyFont="1" applyFill="1" applyBorder="1" applyAlignment="1">
      <alignment horizontal="center" vertical="center"/>
    </xf>
    <xf numFmtId="46" fontId="6" fillId="2" borderId="22" xfId="3" applyNumberFormat="1" applyFont="1" applyFill="1" applyBorder="1" applyAlignment="1">
      <alignment horizontal="center" vertical="center" wrapText="1"/>
    </xf>
    <xf numFmtId="46" fontId="6" fillId="2" borderId="34" xfId="3" applyNumberFormat="1" applyFont="1" applyFill="1" applyBorder="1" applyAlignment="1">
      <alignment horizontal="center" vertical="center" wrapText="1"/>
    </xf>
    <xf numFmtId="0" fontId="6" fillId="2" borderId="22" xfId="2" applyFont="1" applyFill="1" applyBorder="1" applyAlignment="1">
      <alignment horizontal="center" vertical="center" wrapText="1"/>
    </xf>
    <xf numFmtId="0" fontId="6" fillId="2" borderId="35" xfId="2" applyFont="1" applyFill="1" applyBorder="1" applyAlignment="1">
      <alignment horizontal="center" vertical="center" wrapText="1"/>
    </xf>
    <xf numFmtId="0" fontId="6" fillId="2" borderId="23" xfId="3" applyFont="1" applyFill="1" applyBorder="1" applyAlignment="1">
      <alignment horizontal="center" vertical="center" wrapText="1"/>
    </xf>
    <xf numFmtId="0" fontId="6" fillId="2" borderId="33" xfId="3" applyFont="1" applyFill="1" applyBorder="1" applyAlignment="1">
      <alignment horizontal="center" vertical="center" wrapText="1"/>
    </xf>
    <xf numFmtId="0" fontId="6" fillId="2" borderId="34" xfId="3" applyFont="1" applyFill="1" applyBorder="1" applyAlignment="1">
      <alignment horizontal="center" vertical="center" wrapText="1"/>
    </xf>
    <xf numFmtId="0" fontId="6" fillId="2" borderId="25" xfId="2" applyFont="1" applyFill="1" applyBorder="1" applyAlignment="1">
      <alignment horizontal="center" vertical="center" wrapText="1"/>
    </xf>
    <xf numFmtId="0" fontId="6" fillId="2" borderId="37" xfId="2" applyFont="1" applyFill="1" applyBorder="1" applyAlignment="1">
      <alignment horizontal="center" vertical="center" wrapText="1"/>
    </xf>
    <xf numFmtId="0" fontId="14" fillId="2" borderId="17" xfId="2" applyFont="1" applyFill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15" fillId="0" borderId="19" xfId="2" applyFont="1" applyBorder="1" applyAlignment="1">
      <alignment horizontal="center" vertical="center"/>
    </xf>
    <xf numFmtId="0" fontId="15" fillId="0" borderId="20" xfId="2" applyFont="1" applyBorder="1" applyAlignment="1">
      <alignment horizontal="center" vertical="center"/>
    </xf>
  </cellXfs>
  <cellStyles count="10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ЖЕНЩИНЫ" xfId="9"/>
    <cellStyle name="Обычный_Стартовый протокол Смирнов_20101106_Result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3</xdr:row>
      <xdr:rowOff>171450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71550" cy="971550"/>
        </a:xfrm>
        <a:prstGeom prst="rect">
          <a:avLst/>
        </a:prstGeom>
      </xdr:spPr>
    </xdr:pic>
    <xdr:clientData/>
  </xdr:twoCellAnchor>
  <xdr:twoCellAnchor editAs="oneCell">
    <xdr:from>
      <xdr:col>10</xdr:col>
      <xdr:colOff>266700</xdr:colOff>
      <xdr:row>0</xdr:row>
      <xdr:rowOff>119745</xdr:rowOff>
    </xdr:from>
    <xdr:to>
      <xdr:col>10</xdr:col>
      <xdr:colOff>1442358</xdr:colOff>
      <xdr:row>3</xdr:row>
      <xdr:rowOff>190500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96650" y="119745"/>
          <a:ext cx="1175658" cy="889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K49"/>
  <sheetViews>
    <sheetView tabSelected="1" view="pageBreakPreview" topLeftCell="A7" zoomScale="80" zoomScaleNormal="100" zoomScaleSheetLayoutView="80" workbookViewId="0">
      <selection activeCell="H17" sqref="H17"/>
    </sheetView>
  </sheetViews>
  <sheetFormatPr defaultColWidth="9.140625" defaultRowHeight="12.75" x14ac:dyDescent="0.2"/>
  <cols>
    <col min="1" max="1" width="7" style="2" customWidth="1"/>
    <col min="2" max="2" width="7" style="55" customWidth="1"/>
    <col min="3" max="3" width="17.42578125" style="55" customWidth="1"/>
    <col min="4" max="4" width="22.42578125" style="2" customWidth="1"/>
    <col min="5" max="5" width="12.42578125" style="2" customWidth="1"/>
    <col min="6" max="6" width="8.7109375" style="2" customWidth="1"/>
    <col min="7" max="7" width="23.7109375" style="2" customWidth="1"/>
    <col min="8" max="8" width="29.140625" style="2" customWidth="1"/>
    <col min="9" max="9" width="18.42578125" style="2" customWidth="1"/>
    <col min="10" max="10" width="18.140625" style="2" customWidth="1"/>
    <col min="11" max="11" width="27" style="2" customWidth="1"/>
    <col min="12" max="16384" width="9.140625" style="2"/>
  </cols>
  <sheetData>
    <row r="1" spans="1:11" s="3" customFormat="1" ht="23.25" customHeight="1" x14ac:dyDescent="0.2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s="3" customFormat="1" ht="18.75" customHeight="1" x14ac:dyDescent="0.2">
      <c r="A2" s="73" t="s">
        <v>58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s="3" customFormat="1" ht="21" x14ac:dyDescent="0.2">
      <c r="A3" s="73" t="s">
        <v>10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s="3" customFormat="1" ht="21" x14ac:dyDescent="0.2">
      <c r="A4" s="73" t="s">
        <v>59</v>
      </c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11" s="3" customFormat="1" ht="24" customHeight="1" x14ac:dyDescent="0.2">
      <c r="A5" s="73" t="s">
        <v>60</v>
      </c>
      <c r="B5" s="73"/>
      <c r="C5" s="73"/>
      <c r="D5" s="73"/>
      <c r="E5" s="73"/>
      <c r="F5" s="73"/>
      <c r="G5" s="73"/>
      <c r="H5" s="73"/>
      <c r="I5" s="73"/>
      <c r="J5" s="73"/>
      <c r="K5" s="73"/>
    </row>
    <row r="6" spans="1:11" s="3" customFormat="1" ht="35.25" customHeight="1" x14ac:dyDescent="0.2">
      <c r="A6" s="74" t="s">
        <v>44</v>
      </c>
      <c r="B6" s="74"/>
      <c r="C6" s="74"/>
      <c r="D6" s="74"/>
      <c r="E6" s="74"/>
      <c r="F6" s="74"/>
      <c r="G6" s="74"/>
      <c r="H6" s="74"/>
      <c r="I6" s="74"/>
      <c r="J6" s="74"/>
      <c r="K6" s="74"/>
    </row>
    <row r="7" spans="1:11" s="3" customFormat="1" ht="21" x14ac:dyDescent="0.2">
      <c r="A7" s="75" t="s">
        <v>16</v>
      </c>
      <c r="B7" s="75"/>
      <c r="C7" s="75"/>
      <c r="D7" s="75"/>
      <c r="E7" s="75"/>
      <c r="F7" s="75"/>
      <c r="G7" s="75"/>
      <c r="H7" s="75"/>
      <c r="I7" s="75"/>
      <c r="J7" s="75"/>
      <c r="K7" s="75"/>
    </row>
    <row r="8" spans="1:11" s="3" customFormat="1" ht="27" customHeight="1" thickBot="1" x14ac:dyDescent="0.25">
      <c r="A8" s="75" t="s">
        <v>61</v>
      </c>
      <c r="B8" s="75"/>
      <c r="C8" s="75"/>
      <c r="D8" s="75"/>
      <c r="E8" s="75"/>
      <c r="F8" s="75"/>
      <c r="G8" s="75"/>
      <c r="H8" s="75"/>
      <c r="I8" s="75"/>
      <c r="J8" s="75"/>
      <c r="K8" s="75"/>
    </row>
    <row r="9" spans="1:11" s="3" customFormat="1" ht="24" customHeight="1" thickTop="1" x14ac:dyDescent="0.2">
      <c r="A9" s="76" t="s">
        <v>36</v>
      </c>
      <c r="B9" s="77"/>
      <c r="C9" s="77"/>
      <c r="D9" s="77"/>
      <c r="E9" s="77"/>
      <c r="F9" s="77"/>
      <c r="G9" s="77"/>
      <c r="H9" s="77"/>
      <c r="I9" s="77"/>
      <c r="J9" s="77"/>
      <c r="K9" s="78"/>
    </row>
    <row r="10" spans="1:11" ht="23.25" customHeight="1" x14ac:dyDescent="0.2">
      <c r="A10" s="79" t="s">
        <v>53</v>
      </c>
      <c r="B10" s="80"/>
      <c r="C10" s="80"/>
      <c r="D10" s="80"/>
      <c r="E10" s="80"/>
      <c r="F10" s="80"/>
      <c r="G10" s="80"/>
      <c r="H10" s="80"/>
      <c r="I10" s="80"/>
      <c r="J10" s="80"/>
      <c r="K10" s="81"/>
    </row>
    <row r="11" spans="1:11" ht="18" customHeight="1" x14ac:dyDescent="0.2">
      <c r="A11" s="79" t="s">
        <v>68</v>
      </c>
      <c r="B11" s="80"/>
      <c r="C11" s="80"/>
      <c r="D11" s="80"/>
      <c r="E11" s="80"/>
      <c r="F11" s="80"/>
      <c r="G11" s="80"/>
      <c r="H11" s="80"/>
      <c r="I11" s="80"/>
      <c r="J11" s="80"/>
      <c r="K11" s="81"/>
    </row>
    <row r="12" spans="1:11" ht="5.25" customHeight="1" x14ac:dyDescent="0.2">
      <c r="A12" s="4"/>
      <c r="B12" s="48"/>
      <c r="C12" s="48"/>
      <c r="D12" s="48"/>
      <c r="E12" s="48"/>
      <c r="F12" s="48"/>
      <c r="G12" s="48"/>
      <c r="H12" s="48"/>
      <c r="I12" s="48"/>
      <c r="J12" s="48"/>
      <c r="K12" s="5"/>
    </row>
    <row r="13" spans="1:11" ht="15.75" x14ac:dyDescent="0.2">
      <c r="A13" s="71" t="s">
        <v>62</v>
      </c>
      <c r="B13" s="72"/>
      <c r="C13" s="72"/>
      <c r="D13" s="72"/>
      <c r="E13" s="72"/>
      <c r="F13" s="43"/>
      <c r="G13" s="47"/>
      <c r="H13" s="45" t="s">
        <v>54</v>
      </c>
      <c r="I13" s="47"/>
      <c r="J13" s="6"/>
      <c r="K13" s="7" t="s">
        <v>55</v>
      </c>
    </row>
    <row r="14" spans="1:11" ht="15.75" x14ac:dyDescent="0.2">
      <c r="A14" s="82" t="s">
        <v>63</v>
      </c>
      <c r="B14" s="83"/>
      <c r="C14" s="83"/>
      <c r="D14" s="83"/>
      <c r="E14" s="83"/>
      <c r="F14" s="44"/>
      <c r="H14" s="46" t="s">
        <v>57</v>
      </c>
      <c r="I14" s="49"/>
      <c r="J14" s="49"/>
      <c r="K14" s="8" t="s">
        <v>84</v>
      </c>
    </row>
    <row r="15" spans="1:11" ht="15" x14ac:dyDescent="0.2">
      <c r="A15" s="84" t="s">
        <v>9</v>
      </c>
      <c r="B15" s="85"/>
      <c r="C15" s="85"/>
      <c r="D15" s="85"/>
      <c r="E15" s="85"/>
      <c r="F15" s="85"/>
      <c r="G15" s="85"/>
      <c r="H15" s="86"/>
      <c r="I15" s="92" t="s">
        <v>1</v>
      </c>
      <c r="J15" s="85"/>
      <c r="K15" s="93"/>
    </row>
    <row r="16" spans="1:11" ht="15" x14ac:dyDescent="0.2">
      <c r="A16" s="87" t="s">
        <v>17</v>
      </c>
      <c r="B16" s="88"/>
      <c r="C16" s="88"/>
      <c r="D16" s="88"/>
      <c r="E16" s="10"/>
      <c r="F16" s="9"/>
      <c r="G16" s="11"/>
      <c r="H16" s="11"/>
      <c r="I16" s="89" t="s">
        <v>64</v>
      </c>
      <c r="J16" s="90"/>
      <c r="K16" s="91"/>
    </row>
    <row r="17" spans="1:11" ht="15" x14ac:dyDescent="0.2">
      <c r="A17" s="87" t="s">
        <v>18</v>
      </c>
      <c r="B17" s="88"/>
      <c r="C17" s="88"/>
      <c r="D17" s="88"/>
      <c r="E17" s="10"/>
      <c r="F17" s="9"/>
      <c r="G17" s="14"/>
      <c r="H17" s="11" t="s">
        <v>67</v>
      </c>
      <c r="I17" s="89" t="s">
        <v>65</v>
      </c>
      <c r="J17" s="90"/>
      <c r="K17" s="91"/>
    </row>
    <row r="18" spans="1:11" ht="15" x14ac:dyDescent="0.2">
      <c r="A18" s="87" t="s">
        <v>19</v>
      </c>
      <c r="B18" s="88"/>
      <c r="C18" s="88"/>
      <c r="D18" s="88"/>
      <c r="E18" s="10"/>
      <c r="F18" s="9"/>
      <c r="G18" s="14"/>
      <c r="H18" s="11" t="s">
        <v>38</v>
      </c>
      <c r="I18" s="12" t="s">
        <v>35</v>
      </c>
      <c r="J18" s="37">
        <v>0.372</v>
      </c>
      <c r="K18" s="38" t="s">
        <v>66</v>
      </c>
    </row>
    <row r="19" spans="1:11" ht="16.5" thickBot="1" x14ac:dyDescent="0.25">
      <c r="A19" s="99" t="s">
        <v>15</v>
      </c>
      <c r="B19" s="100"/>
      <c r="C19" s="100"/>
      <c r="D19" s="100"/>
      <c r="E19" s="14"/>
      <c r="F19" s="14"/>
      <c r="H19" s="39" t="s">
        <v>39</v>
      </c>
      <c r="I19" s="49"/>
      <c r="J19" s="15"/>
      <c r="K19" s="16"/>
    </row>
    <row r="20" spans="1:11" ht="7.5" customHeight="1" thickTop="1" thickBot="1" x14ac:dyDescent="0.25">
      <c r="A20" s="17"/>
      <c r="B20" s="18"/>
      <c r="C20" s="18"/>
      <c r="D20" s="19"/>
      <c r="E20" s="19"/>
      <c r="F20" s="19"/>
      <c r="G20" s="19"/>
      <c r="H20" s="19"/>
      <c r="I20" s="19"/>
      <c r="J20" s="19"/>
      <c r="K20" s="20"/>
    </row>
    <row r="21" spans="1:11" s="21" customFormat="1" ht="21" customHeight="1" thickTop="1" x14ac:dyDescent="0.2">
      <c r="A21" s="101" t="s">
        <v>7</v>
      </c>
      <c r="B21" s="103" t="s">
        <v>12</v>
      </c>
      <c r="C21" s="103" t="s">
        <v>33</v>
      </c>
      <c r="D21" s="103" t="s">
        <v>2</v>
      </c>
      <c r="E21" s="103" t="s">
        <v>31</v>
      </c>
      <c r="F21" s="103" t="s">
        <v>8</v>
      </c>
      <c r="G21" s="112" t="s">
        <v>13</v>
      </c>
      <c r="H21" s="103" t="s">
        <v>43</v>
      </c>
      <c r="I21" s="108" t="s">
        <v>56</v>
      </c>
      <c r="J21" s="110" t="s">
        <v>37</v>
      </c>
      <c r="K21" s="115" t="s">
        <v>14</v>
      </c>
    </row>
    <row r="22" spans="1:11" s="21" customFormat="1" ht="22.5" customHeight="1" x14ac:dyDescent="0.2">
      <c r="A22" s="102"/>
      <c r="B22" s="104"/>
      <c r="C22" s="104"/>
      <c r="D22" s="104"/>
      <c r="E22" s="104"/>
      <c r="F22" s="104"/>
      <c r="G22" s="113"/>
      <c r="H22" s="114"/>
      <c r="I22" s="109"/>
      <c r="J22" s="111"/>
      <c r="K22" s="116"/>
    </row>
    <row r="23" spans="1:11" s="67" customFormat="1" ht="33.75" customHeight="1" x14ac:dyDescent="0.2">
      <c r="A23" s="57">
        <v>1</v>
      </c>
      <c r="B23" s="58">
        <v>155</v>
      </c>
      <c r="C23" s="59" t="s">
        <v>69</v>
      </c>
      <c r="D23" s="59" t="s">
        <v>70</v>
      </c>
      <c r="E23" s="59">
        <v>2001</v>
      </c>
      <c r="F23" s="59" t="s">
        <v>28</v>
      </c>
      <c r="G23" s="59" t="s">
        <v>46</v>
      </c>
      <c r="H23" s="59" t="s">
        <v>47</v>
      </c>
      <c r="I23" s="68"/>
      <c r="J23" s="60"/>
      <c r="K23" s="61"/>
    </row>
    <row r="24" spans="1:11" s="67" customFormat="1" ht="33.75" customHeight="1" x14ac:dyDescent="0.2">
      <c r="A24" s="57">
        <v>2</v>
      </c>
      <c r="B24" s="58">
        <v>74</v>
      </c>
      <c r="C24" s="59" t="s">
        <v>71</v>
      </c>
      <c r="D24" s="59" t="s">
        <v>72</v>
      </c>
      <c r="E24" s="59">
        <v>1998</v>
      </c>
      <c r="F24" s="59" t="s">
        <v>21</v>
      </c>
      <c r="G24" s="59" t="s">
        <v>85</v>
      </c>
      <c r="H24" s="59" t="s">
        <v>45</v>
      </c>
      <c r="I24" s="68"/>
      <c r="J24" s="60"/>
      <c r="K24" s="61"/>
    </row>
    <row r="25" spans="1:11" s="67" customFormat="1" ht="33.75" customHeight="1" x14ac:dyDescent="0.2">
      <c r="A25" s="57">
        <v>3</v>
      </c>
      <c r="B25" s="58">
        <v>777</v>
      </c>
      <c r="C25" s="59" t="s">
        <v>73</v>
      </c>
      <c r="D25" s="59" t="s">
        <v>74</v>
      </c>
      <c r="E25" s="59">
        <v>1999</v>
      </c>
      <c r="F25" s="59" t="s">
        <v>21</v>
      </c>
      <c r="G25" s="59" t="s">
        <v>34</v>
      </c>
      <c r="H25" s="59" t="s">
        <v>48</v>
      </c>
      <c r="I25" s="68"/>
      <c r="J25" s="60"/>
      <c r="K25" s="61"/>
    </row>
    <row r="26" spans="1:11" s="67" customFormat="1" ht="33.75" customHeight="1" x14ac:dyDescent="0.2">
      <c r="A26" s="57">
        <v>4</v>
      </c>
      <c r="B26" s="62">
        <v>163</v>
      </c>
      <c r="C26" s="62" t="s">
        <v>75</v>
      </c>
      <c r="D26" s="62" t="s">
        <v>76</v>
      </c>
      <c r="E26" s="62">
        <v>2000</v>
      </c>
      <c r="F26" s="62" t="s">
        <v>28</v>
      </c>
      <c r="G26" s="62" t="s">
        <v>34</v>
      </c>
      <c r="H26" s="59" t="s">
        <v>48</v>
      </c>
      <c r="I26" s="68"/>
      <c r="J26" s="60"/>
      <c r="K26" s="61"/>
    </row>
    <row r="27" spans="1:11" s="67" customFormat="1" ht="33.75" customHeight="1" x14ac:dyDescent="0.2">
      <c r="A27" s="57">
        <v>5</v>
      </c>
      <c r="B27" s="58">
        <v>977</v>
      </c>
      <c r="C27" s="59" t="s">
        <v>77</v>
      </c>
      <c r="D27" s="59" t="s">
        <v>78</v>
      </c>
      <c r="E27" s="59">
        <v>1996</v>
      </c>
      <c r="F27" s="59" t="s">
        <v>21</v>
      </c>
      <c r="G27" s="59" t="s">
        <v>34</v>
      </c>
      <c r="H27" s="59" t="s">
        <v>48</v>
      </c>
      <c r="I27" s="68"/>
      <c r="J27" s="60"/>
      <c r="K27" s="61"/>
    </row>
    <row r="28" spans="1:11" s="67" customFormat="1" ht="33.75" customHeight="1" x14ac:dyDescent="0.2">
      <c r="A28" s="57">
        <v>6</v>
      </c>
      <c r="B28" s="62">
        <v>709</v>
      </c>
      <c r="C28" s="62">
        <v>10036100653</v>
      </c>
      <c r="D28" s="62" t="s">
        <v>79</v>
      </c>
      <c r="E28" s="62">
        <v>2001</v>
      </c>
      <c r="F28" s="62" t="s">
        <v>28</v>
      </c>
      <c r="G28" s="62" t="s">
        <v>83</v>
      </c>
      <c r="H28" s="59" t="s">
        <v>80</v>
      </c>
      <c r="I28" s="68"/>
      <c r="J28" s="60"/>
      <c r="K28" s="61"/>
    </row>
    <row r="29" spans="1:11" s="67" customFormat="1" ht="33.75" customHeight="1" thickBot="1" x14ac:dyDescent="0.25">
      <c r="A29" s="70">
        <v>7</v>
      </c>
      <c r="B29" s="63">
        <v>130</v>
      </c>
      <c r="C29" s="63" t="s">
        <v>81</v>
      </c>
      <c r="D29" s="63" t="s">
        <v>82</v>
      </c>
      <c r="E29" s="63">
        <v>2002</v>
      </c>
      <c r="F29" s="63" t="s">
        <v>21</v>
      </c>
      <c r="G29" s="63" t="s">
        <v>85</v>
      </c>
      <c r="H29" s="64" t="s">
        <v>45</v>
      </c>
      <c r="I29" s="69"/>
      <c r="J29" s="65"/>
      <c r="K29" s="66"/>
    </row>
    <row r="30" spans="1:11" ht="7.5" customHeight="1" thickTop="1" thickBot="1" x14ac:dyDescent="0.25">
      <c r="A30" s="22"/>
      <c r="B30" s="23"/>
      <c r="C30" s="23"/>
      <c r="D30" s="24"/>
      <c r="E30" s="25"/>
      <c r="F30" s="26"/>
      <c r="G30" s="25"/>
      <c r="H30" s="25"/>
      <c r="I30" s="27"/>
      <c r="J30" s="27"/>
      <c r="K30" s="27"/>
    </row>
    <row r="31" spans="1:11" ht="15.75" thickTop="1" x14ac:dyDescent="0.2">
      <c r="A31" s="105" t="s">
        <v>5</v>
      </c>
      <c r="B31" s="106"/>
      <c r="C31" s="106"/>
      <c r="D31" s="106"/>
      <c r="E31" s="40"/>
      <c r="F31" s="40"/>
      <c r="G31" s="40"/>
      <c r="H31" s="106" t="s">
        <v>6</v>
      </c>
      <c r="I31" s="106"/>
      <c r="J31" s="106"/>
      <c r="K31" s="107"/>
    </row>
    <row r="32" spans="1:11" x14ac:dyDescent="0.2">
      <c r="A32" s="94" t="s">
        <v>50</v>
      </c>
      <c r="B32" s="95"/>
      <c r="C32" s="95"/>
      <c r="D32" s="96"/>
      <c r="E32" s="36"/>
      <c r="F32" s="36"/>
      <c r="G32" s="28"/>
      <c r="H32" s="50" t="s">
        <v>29</v>
      </c>
      <c r="I32" s="29">
        <v>4</v>
      </c>
      <c r="J32" s="50" t="s">
        <v>27</v>
      </c>
      <c r="K32" s="1">
        <f>COUNTIF(F23:F29,"ЗМС")</f>
        <v>0</v>
      </c>
    </row>
    <row r="33" spans="1:11" x14ac:dyDescent="0.2">
      <c r="A33" s="94" t="s">
        <v>40</v>
      </c>
      <c r="B33" s="95"/>
      <c r="C33" s="95"/>
      <c r="D33" s="96"/>
      <c r="E33" s="55"/>
      <c r="F33" s="55"/>
      <c r="G33" s="30"/>
      <c r="H33" s="50" t="s">
        <v>22</v>
      </c>
      <c r="I33" s="42">
        <f>I35+I36+I37+I38</f>
        <v>7</v>
      </c>
      <c r="J33" s="50" t="s">
        <v>20</v>
      </c>
      <c r="K33" s="1">
        <f>COUNTIF(F23:F29,"МСМК")</f>
        <v>0</v>
      </c>
    </row>
    <row r="34" spans="1:11" x14ac:dyDescent="0.2">
      <c r="A34" s="94" t="s">
        <v>49</v>
      </c>
      <c r="B34" s="95"/>
      <c r="C34" s="95"/>
      <c r="D34" s="96"/>
      <c r="E34" s="55"/>
      <c r="F34" s="55"/>
      <c r="G34" s="30"/>
      <c r="H34" s="50" t="s">
        <v>23</v>
      </c>
      <c r="I34" s="29">
        <f>SUM(I35,I36,I37)</f>
        <v>7</v>
      </c>
      <c r="J34" s="50" t="s">
        <v>21</v>
      </c>
      <c r="K34" s="1">
        <f>COUNTIF(F23:F29,"МС")</f>
        <v>4</v>
      </c>
    </row>
    <row r="35" spans="1:11" x14ac:dyDescent="0.2">
      <c r="A35" s="94" t="s">
        <v>41</v>
      </c>
      <c r="B35" s="95"/>
      <c r="C35" s="95"/>
      <c r="D35" s="96"/>
      <c r="E35" s="55"/>
      <c r="F35" s="55"/>
      <c r="G35" s="30"/>
      <c r="H35" s="50" t="s">
        <v>24</v>
      </c>
      <c r="I35" s="42">
        <f>COUNT(A23:A29)</f>
        <v>7</v>
      </c>
      <c r="J35" s="50" t="s">
        <v>28</v>
      </c>
      <c r="K35" s="1">
        <f>COUNTIF(F23:F29,"КМС")</f>
        <v>3</v>
      </c>
    </row>
    <row r="36" spans="1:11" x14ac:dyDescent="0.2">
      <c r="A36" s="51"/>
      <c r="B36" s="13"/>
      <c r="C36" s="52"/>
      <c r="D36" s="29"/>
      <c r="E36" s="55"/>
      <c r="F36" s="55"/>
      <c r="G36" s="30"/>
      <c r="H36" s="50" t="s">
        <v>25</v>
      </c>
      <c r="I36" s="42">
        <f>COUNTIF(A23:A29,"НФ")</f>
        <v>0</v>
      </c>
      <c r="J36" s="50" t="s">
        <v>30</v>
      </c>
      <c r="K36" s="1">
        <f>COUNTIF(F23:F29,"1 СР")</f>
        <v>0</v>
      </c>
    </row>
    <row r="37" spans="1:11" x14ac:dyDescent="0.2">
      <c r="A37" s="41"/>
      <c r="B37" s="14"/>
      <c r="C37" s="14"/>
      <c r="D37" s="29"/>
      <c r="E37" s="55"/>
      <c r="F37" s="55"/>
      <c r="G37" s="30"/>
      <c r="H37" s="50" t="s">
        <v>32</v>
      </c>
      <c r="I37" s="42">
        <f>COUNTIF(A23:A29,"ДСКВ")</f>
        <v>0</v>
      </c>
      <c r="J37" s="50" t="s">
        <v>52</v>
      </c>
      <c r="K37" s="1">
        <f>COUNTIF(F24:F29,"2 СР")</f>
        <v>0</v>
      </c>
    </row>
    <row r="38" spans="1:11" x14ac:dyDescent="0.2">
      <c r="A38" s="53"/>
      <c r="B38" s="13"/>
      <c r="C38" s="13"/>
      <c r="D38" s="29"/>
      <c r="E38" s="55"/>
      <c r="F38" s="55"/>
      <c r="G38" s="30"/>
      <c r="H38" s="50" t="s">
        <v>26</v>
      </c>
      <c r="I38" s="42">
        <f>COUNTIF(A23:A29,"НС")</f>
        <v>0</v>
      </c>
      <c r="J38" s="50" t="s">
        <v>51</v>
      </c>
      <c r="K38" s="1">
        <f>COUNTIF(F24:F29,"3 СР")</f>
        <v>0</v>
      </c>
    </row>
    <row r="39" spans="1:11" ht="5.25" customHeight="1" x14ac:dyDescent="0.2">
      <c r="A39" s="32"/>
      <c r="B39" s="33"/>
      <c r="C39" s="33"/>
      <c r="D39" s="33"/>
      <c r="E39" s="33"/>
      <c r="F39" s="33"/>
      <c r="G39" s="14"/>
      <c r="H39" s="14"/>
      <c r="I39" s="34"/>
      <c r="J39" s="35"/>
      <c r="K39" s="31"/>
    </row>
    <row r="40" spans="1:11" ht="15.75" x14ac:dyDescent="0.2">
      <c r="A40" s="97" t="s">
        <v>3</v>
      </c>
      <c r="B40" s="98"/>
      <c r="C40" s="98"/>
      <c r="D40" s="98"/>
      <c r="E40" s="98" t="s">
        <v>11</v>
      </c>
      <c r="F40" s="98"/>
      <c r="G40" s="98"/>
      <c r="H40" s="98" t="s">
        <v>4</v>
      </c>
      <c r="I40" s="98"/>
      <c r="J40" s="98" t="s">
        <v>42</v>
      </c>
      <c r="K40" s="117"/>
    </row>
    <row r="41" spans="1:11" x14ac:dyDescent="0.2">
      <c r="A41" s="118"/>
      <c r="B41" s="119"/>
      <c r="C41" s="119"/>
      <c r="D41" s="119"/>
      <c r="E41" s="119"/>
      <c r="F41" s="119"/>
      <c r="G41" s="119"/>
      <c r="H41" s="119"/>
      <c r="I41" s="119"/>
      <c r="J41" s="121"/>
      <c r="K41" s="120"/>
    </row>
    <row r="42" spans="1:11" x14ac:dyDescent="0.2">
      <c r="A42" s="54"/>
      <c r="D42" s="55"/>
      <c r="E42" s="55"/>
      <c r="F42" s="55"/>
      <c r="G42" s="55"/>
      <c r="H42" s="55"/>
      <c r="I42" s="55"/>
      <c r="J42" s="55"/>
      <c r="K42" s="56"/>
    </row>
    <row r="43" spans="1:11" x14ac:dyDescent="0.2">
      <c r="A43" s="54"/>
      <c r="D43" s="55"/>
      <c r="E43" s="55"/>
      <c r="F43" s="55"/>
      <c r="G43" s="55"/>
      <c r="H43" s="55"/>
      <c r="I43" s="55"/>
      <c r="J43" s="55"/>
      <c r="K43" s="56"/>
    </row>
    <row r="44" spans="1:11" x14ac:dyDescent="0.2">
      <c r="A44" s="54"/>
      <c r="D44" s="55"/>
      <c r="E44" s="55"/>
      <c r="F44" s="55"/>
      <c r="G44" s="55"/>
      <c r="H44" s="55"/>
      <c r="I44" s="55"/>
      <c r="J44" s="55"/>
      <c r="K44" s="56"/>
    </row>
    <row r="45" spans="1:11" x14ac:dyDescent="0.2">
      <c r="A45" s="54"/>
      <c r="D45" s="55"/>
      <c r="E45" s="55"/>
      <c r="F45" s="55"/>
      <c r="G45" s="55"/>
      <c r="H45" s="55"/>
      <c r="I45" s="55"/>
      <c r="J45" s="55"/>
      <c r="K45" s="56"/>
    </row>
    <row r="46" spans="1:11" x14ac:dyDescent="0.2">
      <c r="A46" s="118"/>
      <c r="B46" s="119"/>
      <c r="C46" s="119"/>
      <c r="D46" s="119"/>
      <c r="E46" s="119"/>
      <c r="F46" s="119"/>
      <c r="G46" s="119"/>
      <c r="H46" s="119"/>
      <c r="I46" s="119"/>
      <c r="J46" s="119"/>
      <c r="K46" s="120"/>
    </row>
    <row r="47" spans="1:11" x14ac:dyDescent="0.2">
      <c r="A47" s="118"/>
      <c r="B47" s="119"/>
      <c r="C47" s="119"/>
      <c r="D47" s="119"/>
      <c r="E47" s="119"/>
      <c r="F47" s="119"/>
      <c r="G47" s="119"/>
      <c r="H47" s="119"/>
      <c r="I47" s="119"/>
      <c r="J47" s="122"/>
      <c r="K47" s="123"/>
    </row>
    <row r="48" spans="1:11" ht="16.5" thickBot="1" x14ac:dyDescent="0.25">
      <c r="A48" s="124"/>
      <c r="B48" s="125"/>
      <c r="C48" s="125"/>
      <c r="D48" s="125"/>
      <c r="E48" s="125" t="str">
        <f>H17</f>
        <v>БОЯРОВ В.В. (ВК, г. Саранск)</v>
      </c>
      <c r="F48" s="125"/>
      <c r="G48" s="125"/>
      <c r="H48" s="125" t="str">
        <f>H18</f>
        <v>ГРИГОРЬЕВА Л.Ю. (ВК., Г. ПЕНЗА)</v>
      </c>
      <c r="I48" s="125"/>
      <c r="J48" s="125" t="str">
        <f>H19</f>
        <v>КОЧЕТКОВ Д.А. (ВК., Г. САРАНСК)</v>
      </c>
      <c r="K48" s="125"/>
    </row>
    <row r="49" ht="13.5" thickTop="1" x14ac:dyDescent="0.2"/>
  </sheetData>
  <mergeCells count="52">
    <mergeCell ref="A47:E47"/>
    <mergeCell ref="F47:K47"/>
    <mergeCell ref="A48:D48"/>
    <mergeCell ref="E48:G48"/>
    <mergeCell ref="H48:I48"/>
    <mergeCell ref="J48:K48"/>
    <mergeCell ref="E40:G40"/>
    <mergeCell ref="H40:I40"/>
    <mergeCell ref="J40:K40"/>
    <mergeCell ref="A46:E46"/>
    <mergeCell ref="F46:K46"/>
    <mergeCell ref="A41:E41"/>
    <mergeCell ref="F41:K41"/>
    <mergeCell ref="H31:K31"/>
    <mergeCell ref="A32:D32"/>
    <mergeCell ref="A33:D33"/>
    <mergeCell ref="I21:I22"/>
    <mergeCell ref="J21:J22"/>
    <mergeCell ref="E21:E22"/>
    <mergeCell ref="F21:F22"/>
    <mergeCell ref="G21:G22"/>
    <mergeCell ref="H21:H22"/>
    <mergeCell ref="K21:K22"/>
    <mergeCell ref="A35:D35"/>
    <mergeCell ref="A40:D40"/>
    <mergeCell ref="A18:D18"/>
    <mergeCell ref="A19:D19"/>
    <mergeCell ref="A21:A22"/>
    <mergeCell ref="B21:B22"/>
    <mergeCell ref="C21:C22"/>
    <mergeCell ref="D21:D22"/>
    <mergeCell ref="A34:D34"/>
    <mergeCell ref="A31:D31"/>
    <mergeCell ref="A14:E14"/>
    <mergeCell ref="A15:H15"/>
    <mergeCell ref="A16:D16"/>
    <mergeCell ref="I16:K16"/>
    <mergeCell ref="A17:D17"/>
    <mergeCell ref="I17:K17"/>
    <mergeCell ref="I15:K15"/>
    <mergeCell ref="A13:E13"/>
    <mergeCell ref="A1:K1"/>
    <mergeCell ref="A2:K2"/>
    <mergeCell ref="A3:K3"/>
    <mergeCell ref="A4:K4"/>
    <mergeCell ref="A5:K5"/>
    <mergeCell ref="A6:K6"/>
    <mergeCell ref="A7:K7"/>
    <mergeCell ref="A8:K8"/>
    <mergeCell ref="A9:K9"/>
    <mergeCell ref="A10:K10"/>
    <mergeCell ref="A11:K11"/>
  </mergeCells>
  <printOptions horizontalCentered="1"/>
  <pageMargins left="0.19685039370078741" right="0.19685039370078741" top="0.59055118110236227" bottom="0.59055118110236227" header="0.15748031496062992" footer="0.11811023622047245"/>
  <pageSetup paperSize="256" scale="53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22.04 КР-3 этап жен Хроно</vt:lpstr>
      <vt:lpstr>'22.04 КР-3 этап жен Хроно'!Заголовки_для_печати</vt:lpstr>
      <vt:lpstr>'22.04 КР-3 этап жен Хроно'!Область_печати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2021-04-09T14:07:20Z</cp:lastPrinted>
  <dcterms:created xsi:type="dcterms:W3CDTF">1996-10-08T23:32:33Z</dcterms:created>
  <dcterms:modified xsi:type="dcterms:W3CDTF">2021-04-29T16:33:12Z</dcterms:modified>
</cp:coreProperties>
</file>