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трек\"/>
    </mc:Choice>
  </mc:AlternateContent>
  <bookViews>
    <workbookView xWindow="0" yWindow="0" windowWidth="20490" windowHeight="7755" tabRatio="789"/>
  </bookViews>
  <sheets>
    <sheet name="ком г. пресл. 2 км" sheetId="100" r:id="rId1"/>
  </sheets>
  <definedNames>
    <definedName name="_xlnm.Print_Area" localSheetId="0">'ком г. пресл. 2 км'!$A$1:$L$78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1" i="100" l="1"/>
  <c r="L60" i="100"/>
  <c r="L59" i="100"/>
  <c r="J61" i="100"/>
  <c r="I61" i="100"/>
  <c r="H61" i="100"/>
  <c r="J60" i="100"/>
  <c r="I60" i="100"/>
  <c r="H60" i="100"/>
  <c r="J59" i="100"/>
  <c r="I59" i="100"/>
  <c r="H59" i="100"/>
  <c r="L57" i="100"/>
  <c r="L56" i="100"/>
  <c r="L55" i="100"/>
  <c r="J57" i="100"/>
  <c r="I57" i="100"/>
  <c r="H57" i="100"/>
  <c r="J56" i="100"/>
  <c r="I56" i="100"/>
  <c r="H56" i="100"/>
  <c r="J55" i="100"/>
  <c r="I55" i="100"/>
  <c r="H55" i="100"/>
  <c r="L53" i="100"/>
  <c r="L52" i="100"/>
  <c r="L51" i="100"/>
  <c r="J53" i="100"/>
  <c r="I53" i="100"/>
  <c r="H53" i="100"/>
  <c r="J52" i="100"/>
  <c r="I52" i="100"/>
  <c r="H52" i="100"/>
  <c r="J51" i="100"/>
  <c r="I51" i="100"/>
  <c r="H51" i="100"/>
  <c r="L49" i="100"/>
  <c r="L48" i="100"/>
  <c r="L47" i="100"/>
  <c r="J49" i="100"/>
  <c r="I49" i="100"/>
  <c r="H49" i="100"/>
  <c r="J48" i="100"/>
  <c r="I48" i="100"/>
  <c r="H48" i="100"/>
  <c r="J47" i="100"/>
  <c r="I47" i="100"/>
  <c r="H47" i="100"/>
  <c r="L45" i="100"/>
  <c r="L44" i="100"/>
  <c r="L43" i="100"/>
  <c r="L42" i="100"/>
  <c r="J45" i="100"/>
  <c r="I45" i="100"/>
  <c r="H45" i="100"/>
  <c r="J44" i="100"/>
  <c r="I44" i="100"/>
  <c r="H44" i="100"/>
  <c r="J43" i="100"/>
  <c r="I43" i="100"/>
  <c r="H43" i="100"/>
  <c r="J42" i="100"/>
  <c r="I42" i="100"/>
  <c r="H42" i="100"/>
  <c r="L40" i="100"/>
  <c r="L39" i="100"/>
  <c r="L38" i="100"/>
  <c r="J40" i="100"/>
  <c r="I40" i="100"/>
  <c r="J39" i="100"/>
  <c r="I39" i="100"/>
  <c r="J38" i="100"/>
  <c r="I38" i="100"/>
  <c r="H40" i="100"/>
  <c r="H39" i="100"/>
  <c r="H38" i="100"/>
  <c r="L36" i="100"/>
  <c r="L35" i="100"/>
  <c r="L34" i="100"/>
  <c r="L33" i="100"/>
  <c r="J36" i="100"/>
  <c r="I36" i="100"/>
  <c r="J35" i="100"/>
  <c r="I35" i="100"/>
  <c r="J34" i="100"/>
  <c r="I34" i="100"/>
  <c r="J33" i="100"/>
  <c r="I33" i="100"/>
  <c r="H36" i="100"/>
  <c r="H35" i="100"/>
  <c r="H34" i="100"/>
  <c r="H33" i="100"/>
  <c r="L31" i="100"/>
  <c r="L30" i="100"/>
  <c r="L29" i="100"/>
  <c r="J31" i="100"/>
  <c r="I31" i="100"/>
  <c r="J30" i="100"/>
  <c r="I30" i="100"/>
  <c r="J29" i="100"/>
  <c r="I29" i="100"/>
  <c r="H31" i="100"/>
  <c r="H30" i="100"/>
  <c r="H29" i="100"/>
  <c r="L27" i="100"/>
  <c r="L26" i="100"/>
  <c r="L25" i="100"/>
  <c r="L24" i="100"/>
  <c r="J27" i="100"/>
  <c r="I27" i="100"/>
  <c r="J26" i="100"/>
  <c r="I26" i="100"/>
  <c r="J25" i="100"/>
  <c r="I25" i="100"/>
  <c r="J24" i="100"/>
  <c r="I24" i="100"/>
  <c r="H27" i="100"/>
  <c r="H26" i="100"/>
  <c r="H25" i="100"/>
  <c r="H24" i="100"/>
  <c r="J41" i="100" l="1"/>
  <c r="J58" i="100"/>
  <c r="J50" i="100"/>
  <c r="J23" i="100"/>
  <c r="J37" i="100"/>
  <c r="J46" i="100"/>
  <c r="L70" i="100"/>
  <c r="J28" i="100" l="1"/>
  <c r="J32" i="100"/>
  <c r="J54" i="100"/>
  <c r="J78" i="100"/>
  <c r="H78" i="100"/>
  <c r="E78" i="100"/>
  <c r="I70" i="100"/>
  <c r="I69" i="100"/>
  <c r="L69" i="100"/>
  <c r="L68" i="100"/>
  <c r="I68" i="100"/>
  <c r="L67" i="100"/>
  <c r="L66" i="100"/>
  <c r="L65" i="100"/>
  <c r="L64" i="100"/>
</calcChain>
</file>

<file path=xl/sharedStrings.xml><?xml version="1.0" encoding="utf-8"?>
<sst xmlns="http://schemas.openxmlformats.org/spreadsheetml/2006/main" count="235" uniqueCount="154">
  <si>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</si>
  <si>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</si>
  <si>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</si>
  <si>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</si>
  <si>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</si>
  <si>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</si>
  <si>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</si>
  <si>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</si>
  <si>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</si>
  <si>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</si>
  <si>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</si>
  <si>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</si>
  <si>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</si>
  <si>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</si>
  <si>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</si>
  <si>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</si>
  <si>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</si>
  <si>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</si>
  <si>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</si>
  <si>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</si>
  <si>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</si>
  <si>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</si>
  <si>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</si>
  <si>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</si>
  <si>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</si>
  <si>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</si>
  <si>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</si>
  <si>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</si>
  <si>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</si>
  <si>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</si>
  <si>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</si>
  <si>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</si>
  <si>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</si>
  <si>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</si>
  <si>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</si>
  <si>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</si>
  <si>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</si>
  <si>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</si>
  <si>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</si>
  <si>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</si>
  <si>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</si>
  <si>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</si>
  <si>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 xml:space="preserve">Влажность: </t>
  </si>
  <si>
    <t xml:space="preserve">Ветер: </t>
  </si>
  <si>
    <t>Девушки 15-16 лет</t>
  </si>
  <si>
    <t>ПЕРВЕНСТВО РОССИИ</t>
  </si>
  <si>
    <t>Санкт-Петербург</t>
  </si>
  <si>
    <t>ДИКАЯ Арина</t>
  </si>
  <si>
    <t>05.07.2007</t>
  </si>
  <si>
    <t>12.03.2006</t>
  </si>
  <si>
    <t>06.10.2007</t>
  </si>
  <si>
    <t>СУДЬЯ НА ФИНИШЕ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</si>
  <si>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</si>
  <si>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</si>
  <si>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</si>
  <si>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ГНИДЕНКО В.Н. (ВК, г.Тула)</t>
  </si>
  <si>
    <t>БЕЛОБОРОДОВА О.В. (1к., г.Москва)</t>
  </si>
  <si>
    <t>КОЛЕДЕНКОВ А.Н. (1 к., г.Москва)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</si>
  <si>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</si>
  <si>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</si>
  <si>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</si>
  <si>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ДАТА ПРОВЕДЕНИЯ: 22-26 июня 2022 года</t>
  </si>
  <si>
    <t>НАЧАЛО ГОНКИ:</t>
  </si>
  <si>
    <t>ОКОНЧАНИЕ ГОНКИ:</t>
  </si>
  <si>
    <t>№ ЕКП 2022: 4952</t>
  </si>
  <si>
    <t>№ ВРВС: 0080221811Я</t>
  </si>
  <si>
    <t>РЕЗУЛЬТАТ НА ОТРЕЗКЕ</t>
  </si>
  <si>
    <t>Температура:</t>
  </si>
  <si>
    <t>Осадки:</t>
  </si>
  <si>
    <t>Москва</t>
  </si>
  <si>
    <t>Тульская область</t>
  </si>
  <si>
    <t>СОРОКОЛАТОВА Софья</t>
  </si>
  <si>
    <t>02.08.2006</t>
  </si>
  <si>
    <t>МАКСИМЧУК Милана</t>
  </si>
  <si>
    <t>22.04.2007</t>
  </si>
  <si>
    <t>Республика Адыгея</t>
  </si>
  <si>
    <t>ПЕТРИЧИНА Алина</t>
  </si>
  <si>
    <t>27.02.2007</t>
  </si>
  <si>
    <t>СМИРНОВА Анна</t>
  </si>
  <si>
    <t>28.09.2007</t>
  </si>
  <si>
    <t>РОЗАНОВА Анастасия</t>
  </si>
  <si>
    <t>19.06.2006</t>
  </si>
  <si>
    <t>Московская область</t>
  </si>
  <si>
    <t>ГЕЙКО Диана</t>
  </si>
  <si>
    <t>13.09.2007</t>
  </si>
  <si>
    <t>МИГАЧЕВА Елизавета</t>
  </si>
  <si>
    <t>11.05.2007</t>
  </si>
  <si>
    <t>БУЛАВКИНА Анастасия</t>
  </si>
  <si>
    <t>ВАСИЛЕНКО Владислава</t>
  </si>
  <si>
    <t>31.12.2006</t>
  </si>
  <si>
    <t>Ростовская область</t>
  </si>
  <si>
    <t>БРЮХОВА Мария</t>
  </si>
  <si>
    <t>РАДУНЕНКО Анна</t>
  </si>
  <si>
    <t>21.12.2007</t>
  </si>
  <si>
    <t>АЛЕКСЕЕНКО Вероника</t>
  </si>
  <si>
    <t>18.04.2007</t>
  </si>
  <si>
    <t>ЕВКО Валерия</t>
  </si>
  <si>
    <t>23.05.2007</t>
  </si>
  <si>
    <t>15.07.2007</t>
  </si>
  <si>
    <t>СУДАРИКОВА Мария</t>
  </si>
  <si>
    <t>15.12.2008</t>
  </si>
  <si>
    <t>АЛЕЙНИК Полина</t>
  </si>
  <si>
    <t>15.08.2007</t>
  </si>
  <si>
    <t>Краснодарский край</t>
  </si>
  <si>
    <t>САВЧЕНКО Ольга</t>
  </si>
  <si>
    <t>23.04.2006</t>
  </si>
  <si>
    <t>ХОХЛОВА Дарья</t>
  </si>
  <si>
    <t>23.04.2007</t>
  </si>
  <si>
    <t>Пензенская область</t>
  </si>
  <si>
    <t>ТРУШ Диана</t>
  </si>
  <si>
    <t>19.09.2007</t>
  </si>
  <si>
    <t>26.09.2007</t>
  </si>
  <si>
    <t>САМОДУРОВА Яна</t>
  </si>
  <si>
    <t>14.12.2008</t>
  </si>
  <si>
    <t>КАМЕНЕВА Марина</t>
  </si>
  <si>
    <t>13.10.2007</t>
  </si>
  <si>
    <t>ГАВРИНА Вероника</t>
  </si>
  <si>
    <t>14.04.2008</t>
  </si>
  <si>
    <t>ЖУРАВЛЕВА Дарья</t>
  </si>
  <si>
    <t>22.08.2007</t>
  </si>
  <si>
    <t>ТОЛСТИКОВА Екатерина</t>
  </si>
  <si>
    <t>02.03.2006</t>
  </si>
  <si>
    <t>Республика Крым, Республика Адыгея</t>
  </si>
  <si>
    <t>0,333/6</t>
  </si>
  <si>
    <t>1000 м</t>
  </si>
  <si>
    <t>трек - командная гонка преследования 2 км</t>
  </si>
  <si>
    <t>КОЗЛОВА Карина</t>
  </si>
  <si>
    <t>11.03.2006</t>
  </si>
  <si>
    <t>ЖУРАВЛЕВА Екатерина</t>
  </si>
  <si>
    <t>02.06.2006</t>
  </si>
  <si>
    <t>КАСИМОВА Виолетта</t>
  </si>
  <si>
    <t>24.10.2007</t>
  </si>
  <si>
    <t>ТАДЖИЕВА Алина</t>
  </si>
  <si>
    <t>29.08.2007</t>
  </si>
  <si>
    <t>УДЯНСКАЯ Александра</t>
  </si>
  <si>
    <t>16.03.2007</t>
  </si>
  <si>
    <t>ИЗОТОВА Анна</t>
  </si>
  <si>
    <t>ЮРЧЕНКО Александра</t>
  </si>
  <si>
    <t>21.09.2007</t>
  </si>
  <si>
    <t>ЗИМЕНС Виктория</t>
  </si>
  <si>
    <t>08.02.2006</t>
  </si>
  <si>
    <t>РЫБИНА Светлана</t>
  </si>
  <si>
    <t>17.08.2006</t>
  </si>
  <si>
    <t>ЩЕКОТОВА Анастасия</t>
  </si>
  <si>
    <t>08.03.2006</t>
  </si>
  <si>
    <t>ТОЛСТИКОВА Елизавета</t>
  </si>
  <si>
    <t>МАРКИНА Ксения</t>
  </si>
  <si>
    <t>22.08.2006</t>
  </si>
  <si>
    <t>БАЖЕНОВА Кристина</t>
  </si>
  <si>
    <t>19.03.2008</t>
  </si>
  <si>
    <t>ЖУЧКОВА Анастасия</t>
  </si>
  <si>
    <t>БУЗЫРЕВА Анастасия</t>
  </si>
  <si>
    <t>Финал</t>
  </si>
  <si>
    <t>Квалификация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</si>
</sst>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h:mm:ss.00"/>
    <numFmt numFmtId="166" formatCode="0.0"/>
    <numFmt numFmtId="167" formatCode="m:ss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6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0" xfId="0" applyBorder="1"/>
    <xf numFmtId="0" fontId="5" fillId="0" borderId="1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3" fillId="0" borderId="0" xfId="0" applyFont="1"/>
    <xf numFmtId="167" fontId="5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167" fontId="19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167" fontId="5" fillId="0" borderId="46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2" fontId="20" fillId="0" borderId="41" xfId="0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2" fontId="20" fillId="0" borderId="46" xfId="0" applyNumberFormat="1" applyFont="1" applyBorder="1" applyAlignment="1">
      <alignment horizontal="center" vertical="center"/>
    </xf>
    <xf numFmtId="167" fontId="20" fillId="0" borderId="46" xfId="0" applyNumberFormat="1" applyFont="1" applyBorder="1" applyAlignment="1">
      <alignment horizontal="center" vertical="center"/>
    </xf>
    <xf numFmtId="167" fontId="20" fillId="0" borderId="4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25344</xdr:rowOff>
    </xdr:from>
    <xdr:to>
      <xdr:col>1</xdr:col>
      <xdr:colOff>188407</xdr:colOff>
      <xdr:row>3</xdr:row>
      <xdr:rowOff>10468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4"/>
          <a:ext cx="757630" cy="77015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774560</xdr:colOff>
      <xdr:row>2</xdr:row>
      <xdr:rowOff>251208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021" y="67445"/>
          <a:ext cx="835847" cy="707115"/>
        </a:xfrm>
        <a:prstGeom prst="rect">
          <a:avLst/>
        </a:prstGeom>
      </xdr:spPr>
    </xdr:pic>
    <xdr:clientData/>
  </xdr:twoCellAnchor>
  <xdr:oneCellAnchor>
    <xdr:from>
      <xdr:col>9</xdr:col>
      <xdr:colOff>593328</xdr:colOff>
      <xdr:row>0</xdr:row>
      <xdr:rowOff>94233</xdr:rowOff>
    </xdr:from>
    <xdr:ext cx="1490201" cy="731739"/>
    <xdr:pic>
      <xdr:nvPicPr>
        <xdr:cNvPr id="4" name="Pictur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83203" y="94233"/>
          <a:ext cx="1490201" cy="7317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view="pageBreakPreview" topLeftCell="A40" zoomScale="91" zoomScaleNormal="91" zoomScaleSheetLayoutView="91" workbookViewId="0">
      <selection activeCell="J47" sqref="J47"/>
    </sheetView>
  </sheetViews>
  <sheetFormatPr defaultColWidth="8.85546875" defaultRowHeight="12.75" x14ac:dyDescent="0.2"/>
  <cols>
    <col min="3" max="3" width="13.28515625" customWidth="1"/>
    <col min="4" max="4" width="22.7109375" customWidth="1"/>
    <col min="5" max="5" width="11.140625" customWidth="1"/>
    <col min="7" max="7" width="24.140625" customWidth="1"/>
    <col min="8" max="8" width="19.28515625" customWidth="1"/>
    <col min="9" max="9" width="11.7109375" customWidth="1"/>
    <col min="10" max="11" width="11.42578125" customWidth="1"/>
    <col min="12" max="12" width="13" customWidth="1"/>
  </cols>
  <sheetData>
    <row r="1" spans="1:12" ht="2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21" x14ac:dyDescent="0.2">
      <c r="A2" s="120" t="s">
        <v>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21" x14ac:dyDescent="0.2">
      <c r="A3" s="120" t="s">
        <v>11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21" x14ac:dyDescent="0.2">
      <c r="A4" s="120" t="s">
        <v>53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6.75" customHeight="1" x14ac:dyDescent="0.2">
      <c r="A5" s="121" t="s">
        <v>39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24.75" customHeight="1" x14ac:dyDescent="0.2">
      <c r="A6" s="119" t="s">
        <v>45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21" x14ac:dyDescent="0.2">
      <c r="A7" s="125" t="s">
        <v>17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8.25" customHeight="1" thickBot="1" x14ac:dyDescent="0.2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ht="19.5" thickTop="1" x14ac:dyDescent="0.2">
      <c r="A9" s="127" t="s">
        <v>22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9"/>
    </row>
    <row r="10" spans="1:12" ht="18.75" x14ac:dyDescent="0.2">
      <c r="A10" s="130" t="s">
        <v>125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</row>
    <row r="11" spans="1:12" ht="18.75" x14ac:dyDescent="0.2">
      <c r="A11" s="133" t="s">
        <v>44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</row>
    <row r="12" spans="1:12" ht="8.25" customHeight="1" x14ac:dyDescent="0.2">
      <c r="A12" s="136" t="s">
        <v>39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8"/>
    </row>
    <row r="13" spans="1:12" ht="15.75" x14ac:dyDescent="0.2">
      <c r="A13" s="139" t="s">
        <v>54</v>
      </c>
      <c r="B13" s="140"/>
      <c r="C13" s="140"/>
      <c r="D13" s="140"/>
      <c r="E13" s="26"/>
      <c r="F13" s="1"/>
      <c r="G13" s="46" t="s">
        <v>62</v>
      </c>
      <c r="H13" s="41"/>
      <c r="I13" s="41"/>
      <c r="J13" s="19"/>
      <c r="K13" s="11"/>
      <c r="L13" s="12" t="s">
        <v>65</v>
      </c>
    </row>
    <row r="14" spans="1:12" ht="15.75" x14ac:dyDescent="0.2">
      <c r="A14" s="141" t="s">
        <v>61</v>
      </c>
      <c r="B14" s="142"/>
      <c r="C14" s="142"/>
      <c r="D14" s="142"/>
      <c r="E14" s="27"/>
      <c r="F14" s="2"/>
      <c r="G14" s="73" t="s">
        <v>63</v>
      </c>
      <c r="H14" s="42"/>
      <c r="I14" s="42"/>
      <c r="J14" s="20"/>
      <c r="K14" s="13"/>
      <c r="L14" s="14" t="s">
        <v>64</v>
      </c>
    </row>
    <row r="15" spans="1:12" ht="15" x14ac:dyDescent="0.2">
      <c r="A15" s="143" t="s">
        <v>10</v>
      </c>
      <c r="B15" s="144"/>
      <c r="C15" s="144"/>
      <c r="D15" s="144"/>
      <c r="E15" s="144"/>
      <c r="F15" s="144"/>
      <c r="G15" s="145"/>
      <c r="H15" s="146" t="s">
        <v>1</v>
      </c>
      <c r="I15" s="147"/>
      <c r="J15" s="147"/>
      <c r="K15" s="147"/>
      <c r="L15" s="148"/>
    </row>
    <row r="16" spans="1:12" ht="15" x14ac:dyDescent="0.2">
      <c r="A16" s="30" t="s">
        <v>18</v>
      </c>
      <c r="B16" s="31"/>
      <c r="C16" s="31"/>
      <c r="D16" s="32"/>
      <c r="E16" s="4" t="s">
        <v>39</v>
      </c>
      <c r="F16" s="32"/>
      <c r="G16" s="4"/>
      <c r="H16" s="122" t="s">
        <v>58</v>
      </c>
      <c r="I16" s="123"/>
      <c r="J16" s="123"/>
      <c r="K16" s="123"/>
      <c r="L16" s="124"/>
    </row>
    <row r="17" spans="1:12" ht="15" x14ac:dyDescent="0.2">
      <c r="A17" s="30" t="s">
        <v>19</v>
      </c>
      <c r="B17" s="31"/>
      <c r="C17" s="31"/>
      <c r="D17" s="4"/>
      <c r="E17" s="28"/>
      <c r="F17" s="32"/>
      <c r="G17" s="74" t="s">
        <v>55</v>
      </c>
      <c r="H17" s="122" t="s">
        <v>59</v>
      </c>
      <c r="I17" s="123"/>
      <c r="J17" s="123"/>
      <c r="K17" s="123"/>
      <c r="L17" s="124"/>
    </row>
    <row r="18" spans="1:12" ht="15" x14ac:dyDescent="0.2">
      <c r="A18" s="30" t="s">
        <v>20</v>
      </c>
      <c r="B18" s="31"/>
      <c r="C18" s="31"/>
      <c r="D18" s="4"/>
      <c r="E18" s="28"/>
      <c r="F18" s="32"/>
      <c r="G18" s="74" t="s">
        <v>56</v>
      </c>
      <c r="H18" s="122" t="s">
        <v>60</v>
      </c>
      <c r="I18" s="123"/>
      <c r="J18" s="123"/>
      <c r="K18" s="123"/>
      <c r="L18" s="124"/>
    </row>
    <row r="19" spans="1:12" ht="16.5" thickBot="1" x14ac:dyDescent="0.25">
      <c r="A19" s="30" t="s">
        <v>16</v>
      </c>
      <c r="B19" s="5"/>
      <c r="C19" s="5"/>
      <c r="D19" s="3"/>
      <c r="E19" s="44"/>
      <c r="F19" s="3"/>
      <c r="G19" s="74" t="s">
        <v>57</v>
      </c>
      <c r="H19" s="88" t="s">
        <v>37</v>
      </c>
      <c r="I19" s="89"/>
      <c r="J19" s="81">
        <v>2</v>
      </c>
      <c r="L19" s="33" t="s">
        <v>123</v>
      </c>
    </row>
    <row r="20" spans="1:12" ht="8.25" customHeight="1" thickTop="1" thickBot="1" x14ac:dyDescent="0.25">
      <c r="A20" s="9"/>
      <c r="B20" s="8"/>
      <c r="C20" s="8"/>
      <c r="D20" s="7"/>
      <c r="E20" s="29"/>
      <c r="F20" s="7"/>
      <c r="G20" s="7"/>
      <c r="H20" s="40"/>
      <c r="I20" s="40"/>
      <c r="J20" s="21"/>
      <c r="K20" s="7"/>
      <c r="L20" s="10"/>
    </row>
    <row r="21" spans="1:12" ht="13.5" thickTop="1" x14ac:dyDescent="0.2">
      <c r="A21" s="149" t="s">
        <v>7</v>
      </c>
      <c r="B21" s="151" t="s">
        <v>13</v>
      </c>
      <c r="C21" s="151" t="s">
        <v>36</v>
      </c>
      <c r="D21" s="151" t="s">
        <v>2</v>
      </c>
      <c r="E21" s="153" t="s">
        <v>35</v>
      </c>
      <c r="F21" s="151" t="s">
        <v>9</v>
      </c>
      <c r="G21" s="151" t="s">
        <v>14</v>
      </c>
      <c r="H21" s="79" t="s">
        <v>66</v>
      </c>
      <c r="I21" s="155" t="s">
        <v>8</v>
      </c>
      <c r="J21" s="157" t="s">
        <v>23</v>
      </c>
      <c r="K21" s="159" t="s">
        <v>25</v>
      </c>
      <c r="L21" s="161" t="s">
        <v>15</v>
      </c>
    </row>
    <row r="22" spans="1:12" x14ac:dyDescent="0.2">
      <c r="A22" s="150"/>
      <c r="B22" s="152"/>
      <c r="C22" s="152"/>
      <c r="D22" s="152"/>
      <c r="E22" s="154"/>
      <c r="F22" s="152"/>
      <c r="G22" s="152"/>
      <c r="H22" s="80" t="s">
        <v>124</v>
      </c>
      <c r="I22" s="156"/>
      <c r="J22" s="158"/>
      <c r="K22" s="160"/>
      <c r="L22" s="162"/>
    </row>
    <row r="23" spans="1:12" ht="16.5" customHeight="1" x14ac:dyDescent="0.2">
      <c r="A23" s="84">
        <v>1</v>
      </c>
      <c r="B23" s="56">
        <v>189</v>
      </c>
      <c r="C23" s="56">
        <v>10091139564</v>
      </c>
      <c r="D23" s="55" t="s">
        <v>126</v>
      </c>
      <c r="E23" s="47" t="s">
        <v>127</v>
      </c>
      <c r="F23" s="47" t="s">
        <v>38</v>
      </c>
      <c r="G23" s="78" t="s">
        <v>46</v>
      </c>
      <c r="H23" s="86">
        <v>8.8236111111111111E-4</v>
      </c>
      <c r="I23" s="86">
        <v>1.7114583333333333E-3</v>
      </c>
      <c r="J23" s="48">
        <f>$J$19/((I23*24))</f>
        <v>48.691418137553256</v>
      </c>
      <c r="K23" s="47"/>
      <c r="L23" s="49" t="s">
        <v>152</v>
      </c>
    </row>
    <row r="24" spans="1:12" ht="16.5" customHeight="1" x14ac:dyDescent="0.2">
      <c r="A24" s="82">
        <v>1</v>
      </c>
      <c r="B24" s="56">
        <v>132</v>
      </c>
      <c r="C24" s="56">
        <v>10111188252</v>
      </c>
      <c r="D24" s="55" t="s">
        <v>134</v>
      </c>
      <c r="E24" s="47" t="s">
        <v>135</v>
      </c>
      <c r="F24" s="56" t="s">
        <v>38</v>
      </c>
      <c r="G24" s="83" t="s">
        <v>46</v>
      </c>
      <c r="H24" s="87">
        <f>H23</f>
        <v>8.8236111111111111E-4</v>
      </c>
      <c r="I24" s="87">
        <f t="shared" ref="I24:J24" si="0">I23</f>
        <v>1.7114583333333333E-3</v>
      </c>
      <c r="J24" s="87">
        <f t="shared" si="0"/>
        <v>48.691418137553256</v>
      </c>
      <c r="K24" s="47"/>
      <c r="L24" s="87" t="str">
        <f>L23</f>
        <v>Финал</v>
      </c>
    </row>
    <row r="25" spans="1:12" ht="16.5" customHeight="1" x14ac:dyDescent="0.2">
      <c r="A25" s="82">
        <v>1</v>
      </c>
      <c r="B25" s="56">
        <v>129</v>
      </c>
      <c r="C25" s="56">
        <v>10111016480</v>
      </c>
      <c r="D25" s="55" t="s">
        <v>128</v>
      </c>
      <c r="E25" s="47" t="s">
        <v>129</v>
      </c>
      <c r="F25" s="56" t="s">
        <v>38</v>
      </c>
      <c r="G25" s="83" t="s">
        <v>46</v>
      </c>
      <c r="H25" s="87">
        <f>H23</f>
        <v>8.8236111111111111E-4</v>
      </c>
      <c r="I25" s="87">
        <f t="shared" ref="I25:J25" si="1">I23</f>
        <v>1.7114583333333333E-3</v>
      </c>
      <c r="J25" s="87">
        <f t="shared" si="1"/>
        <v>48.691418137553256</v>
      </c>
      <c r="K25" s="47"/>
      <c r="L25" s="87" t="str">
        <f>L23</f>
        <v>Финал</v>
      </c>
    </row>
    <row r="26" spans="1:12" ht="16.5" customHeight="1" x14ac:dyDescent="0.2">
      <c r="A26" s="82">
        <v>1</v>
      </c>
      <c r="B26" s="56">
        <v>131</v>
      </c>
      <c r="C26" s="56">
        <v>10123783704</v>
      </c>
      <c r="D26" s="55" t="s">
        <v>132</v>
      </c>
      <c r="E26" s="47" t="s">
        <v>133</v>
      </c>
      <c r="F26" s="56" t="s">
        <v>38</v>
      </c>
      <c r="G26" s="83" t="s">
        <v>46</v>
      </c>
      <c r="H26" s="87">
        <f>H23</f>
        <v>8.8236111111111111E-4</v>
      </c>
      <c r="I26" s="87">
        <f t="shared" ref="I26:J26" si="2">I23</f>
        <v>1.7114583333333333E-3</v>
      </c>
      <c r="J26" s="87">
        <f t="shared" si="2"/>
        <v>48.691418137553256</v>
      </c>
      <c r="K26" s="47"/>
      <c r="L26" s="87" t="str">
        <f>L23</f>
        <v>Финал</v>
      </c>
    </row>
    <row r="27" spans="1:12" ht="16.5" customHeight="1" thickBot="1" x14ac:dyDescent="0.25">
      <c r="A27" s="97">
        <v>1</v>
      </c>
      <c r="B27" s="98">
        <v>130</v>
      </c>
      <c r="C27" s="98">
        <v>10105526785</v>
      </c>
      <c r="D27" s="99" t="s">
        <v>130</v>
      </c>
      <c r="E27" s="100" t="s">
        <v>131</v>
      </c>
      <c r="F27" s="98" t="s">
        <v>38</v>
      </c>
      <c r="G27" s="101" t="s">
        <v>46</v>
      </c>
      <c r="H27" s="102">
        <f>H23</f>
        <v>8.8236111111111111E-4</v>
      </c>
      <c r="I27" s="102">
        <f t="shared" ref="I27:J27" si="3">I23</f>
        <v>1.7114583333333333E-3</v>
      </c>
      <c r="J27" s="102">
        <f t="shared" si="3"/>
        <v>48.691418137553256</v>
      </c>
      <c r="K27" s="100"/>
      <c r="L27" s="102" t="str">
        <f>L23</f>
        <v>Финал</v>
      </c>
    </row>
    <row r="28" spans="1:12" ht="16.5" customHeight="1" x14ac:dyDescent="0.2">
      <c r="A28" s="103">
        <v>2</v>
      </c>
      <c r="B28" s="104">
        <v>170</v>
      </c>
      <c r="C28" s="104">
        <v>10094255385</v>
      </c>
      <c r="D28" s="105" t="s">
        <v>136</v>
      </c>
      <c r="E28" s="106" t="s">
        <v>119</v>
      </c>
      <c r="F28" s="104" t="s">
        <v>32</v>
      </c>
      <c r="G28" s="107" t="s">
        <v>70</v>
      </c>
      <c r="H28" s="108">
        <v>8.7776620370370385E-4</v>
      </c>
      <c r="I28" s="108">
        <v>1.7191203703703702E-3</v>
      </c>
      <c r="J28" s="109">
        <f t="shared" ref="J24:J59" si="4">$J$19/((I28*24))</f>
        <v>48.474402822287459</v>
      </c>
      <c r="K28" s="106"/>
      <c r="L28" s="110" t="s">
        <v>152</v>
      </c>
    </row>
    <row r="29" spans="1:12" ht="16.5" customHeight="1" x14ac:dyDescent="0.2">
      <c r="A29" s="82">
        <v>2</v>
      </c>
      <c r="B29" s="56">
        <v>174</v>
      </c>
      <c r="C29" s="56">
        <v>10216899027</v>
      </c>
      <c r="D29" s="55" t="s">
        <v>137</v>
      </c>
      <c r="E29" s="47" t="s">
        <v>138</v>
      </c>
      <c r="F29" s="56" t="s">
        <v>32</v>
      </c>
      <c r="G29" s="83" t="s">
        <v>70</v>
      </c>
      <c r="H29" s="87">
        <f>H28</f>
        <v>8.7776620370370385E-4</v>
      </c>
      <c r="I29" s="87">
        <f t="shared" ref="I29:J29" si="5">I28</f>
        <v>1.7191203703703702E-3</v>
      </c>
      <c r="J29" s="87">
        <f t="shared" si="5"/>
        <v>48.474402822287459</v>
      </c>
      <c r="K29" s="47"/>
      <c r="L29" s="87" t="str">
        <f>L28</f>
        <v>Финал</v>
      </c>
    </row>
    <row r="30" spans="1:12" ht="16.5" customHeight="1" x14ac:dyDescent="0.2">
      <c r="A30" s="82">
        <v>2</v>
      </c>
      <c r="B30" s="56">
        <v>175</v>
      </c>
      <c r="C30" s="56">
        <v>10094314292</v>
      </c>
      <c r="D30" s="55" t="s">
        <v>139</v>
      </c>
      <c r="E30" s="47" t="s">
        <v>140</v>
      </c>
      <c r="F30" s="56" t="s">
        <v>38</v>
      </c>
      <c r="G30" s="83" t="s">
        <v>70</v>
      </c>
      <c r="H30" s="87">
        <f>H28</f>
        <v>8.7776620370370385E-4</v>
      </c>
      <c r="I30" s="87">
        <f t="shared" ref="I30:J30" si="6">I28</f>
        <v>1.7191203703703702E-3</v>
      </c>
      <c r="J30" s="87">
        <f t="shared" si="6"/>
        <v>48.474402822287459</v>
      </c>
      <c r="K30" s="47"/>
      <c r="L30" s="87" t="str">
        <f>L28</f>
        <v>Финал</v>
      </c>
    </row>
    <row r="31" spans="1:12" ht="16.5" customHeight="1" thickBot="1" x14ac:dyDescent="0.25">
      <c r="A31" s="97">
        <v>2</v>
      </c>
      <c r="B31" s="98">
        <v>173</v>
      </c>
      <c r="C31" s="98">
        <v>10116665217</v>
      </c>
      <c r="D31" s="99" t="s">
        <v>76</v>
      </c>
      <c r="E31" s="100" t="s">
        <v>77</v>
      </c>
      <c r="F31" s="98" t="s">
        <v>40</v>
      </c>
      <c r="G31" s="101" t="s">
        <v>70</v>
      </c>
      <c r="H31" s="102">
        <f>H28</f>
        <v>8.7776620370370385E-4</v>
      </c>
      <c r="I31" s="102">
        <f t="shared" ref="I31:J31" si="7">I28</f>
        <v>1.7191203703703702E-3</v>
      </c>
      <c r="J31" s="102">
        <f t="shared" si="7"/>
        <v>48.474402822287459</v>
      </c>
      <c r="K31" s="100"/>
      <c r="L31" s="102" t="str">
        <f>L28</f>
        <v>Финал</v>
      </c>
    </row>
    <row r="32" spans="1:12" ht="16.5" customHeight="1" x14ac:dyDescent="0.2">
      <c r="A32" s="103">
        <v>3</v>
      </c>
      <c r="B32" s="104">
        <v>183</v>
      </c>
      <c r="C32" s="104">
        <v>10114465337</v>
      </c>
      <c r="D32" s="105" t="s">
        <v>83</v>
      </c>
      <c r="E32" s="106" t="s">
        <v>84</v>
      </c>
      <c r="F32" s="104" t="s">
        <v>38</v>
      </c>
      <c r="G32" s="107" t="s">
        <v>75</v>
      </c>
      <c r="H32" s="108">
        <v>8.6896990740740739E-4</v>
      </c>
      <c r="I32" s="108">
        <v>1.720324074074074E-3</v>
      </c>
      <c r="J32" s="109">
        <f t="shared" si="4"/>
        <v>48.440485481310048</v>
      </c>
      <c r="K32" s="106"/>
      <c r="L32" s="110" t="s">
        <v>152</v>
      </c>
    </row>
    <row r="33" spans="1:12" ht="16.5" customHeight="1" x14ac:dyDescent="0.2">
      <c r="A33" s="82">
        <v>3</v>
      </c>
      <c r="B33" s="56">
        <v>179</v>
      </c>
      <c r="C33" s="56">
        <v>10109564413</v>
      </c>
      <c r="D33" s="55" t="s">
        <v>92</v>
      </c>
      <c r="E33" s="47" t="s">
        <v>93</v>
      </c>
      <c r="F33" s="56" t="s">
        <v>32</v>
      </c>
      <c r="G33" s="83" t="s">
        <v>75</v>
      </c>
      <c r="H33" s="87">
        <f>H32</f>
        <v>8.6896990740740739E-4</v>
      </c>
      <c r="I33" s="87">
        <f t="shared" ref="I33:J33" si="8">I32</f>
        <v>1.720324074074074E-3</v>
      </c>
      <c r="J33" s="87">
        <f t="shared" si="8"/>
        <v>48.440485481310048</v>
      </c>
      <c r="K33" s="47"/>
      <c r="L33" s="87" t="str">
        <f>L32</f>
        <v>Финал</v>
      </c>
    </row>
    <row r="34" spans="1:12" ht="22.5" customHeight="1" x14ac:dyDescent="0.2">
      <c r="A34" s="82">
        <v>3</v>
      </c>
      <c r="B34" s="56">
        <v>177</v>
      </c>
      <c r="C34" s="56">
        <v>10096881863</v>
      </c>
      <c r="D34" s="55" t="s">
        <v>71</v>
      </c>
      <c r="E34" s="47" t="s">
        <v>72</v>
      </c>
      <c r="F34" s="56" t="s">
        <v>32</v>
      </c>
      <c r="G34" s="78" t="s">
        <v>122</v>
      </c>
      <c r="H34" s="87">
        <f>H32</f>
        <v>8.6896990740740739E-4</v>
      </c>
      <c r="I34" s="87">
        <f t="shared" ref="I34:J34" si="9">I32</f>
        <v>1.720324074074074E-3</v>
      </c>
      <c r="J34" s="87">
        <f t="shared" si="9"/>
        <v>48.440485481310048</v>
      </c>
      <c r="K34" s="47"/>
      <c r="L34" s="87" t="str">
        <f>L32</f>
        <v>Финал</v>
      </c>
    </row>
    <row r="35" spans="1:12" ht="18.75" customHeight="1" x14ac:dyDescent="0.2">
      <c r="A35" s="82">
        <v>3</v>
      </c>
      <c r="B35" s="56">
        <v>182</v>
      </c>
      <c r="C35" s="56">
        <v>10120034046</v>
      </c>
      <c r="D35" s="55" t="s">
        <v>73</v>
      </c>
      <c r="E35" s="47" t="s">
        <v>74</v>
      </c>
      <c r="F35" s="56" t="s">
        <v>38</v>
      </c>
      <c r="G35" s="83" t="s">
        <v>75</v>
      </c>
      <c r="H35" s="87">
        <f>H32</f>
        <v>8.6896990740740739E-4</v>
      </c>
      <c r="I35" s="87">
        <f t="shared" ref="I35:J35" si="10">I32</f>
        <v>1.720324074074074E-3</v>
      </c>
      <c r="J35" s="87">
        <f t="shared" si="10"/>
        <v>48.440485481310048</v>
      </c>
      <c r="K35" s="47"/>
      <c r="L35" s="87" t="str">
        <f>L32</f>
        <v>Финал</v>
      </c>
    </row>
    <row r="36" spans="1:12" ht="16.5" customHeight="1" thickBot="1" x14ac:dyDescent="0.25">
      <c r="A36" s="97">
        <v>3</v>
      </c>
      <c r="B36" s="98">
        <v>178</v>
      </c>
      <c r="C36" s="98">
        <v>10094924079</v>
      </c>
      <c r="D36" s="99" t="s">
        <v>91</v>
      </c>
      <c r="E36" s="100" t="s">
        <v>49</v>
      </c>
      <c r="F36" s="98" t="s">
        <v>32</v>
      </c>
      <c r="G36" s="101" t="s">
        <v>75</v>
      </c>
      <c r="H36" s="102">
        <f>H32</f>
        <v>8.6896990740740739E-4</v>
      </c>
      <c r="I36" s="102">
        <f t="shared" ref="I36:J36" si="11">I32</f>
        <v>1.720324074074074E-3</v>
      </c>
      <c r="J36" s="102">
        <f t="shared" si="11"/>
        <v>48.440485481310048</v>
      </c>
      <c r="K36" s="100"/>
      <c r="L36" s="102" t="str">
        <f>L32</f>
        <v>Финал</v>
      </c>
    </row>
    <row r="37" spans="1:12" ht="16.5" customHeight="1" x14ac:dyDescent="0.2">
      <c r="A37" s="103">
        <v>4</v>
      </c>
      <c r="B37" s="104">
        <v>143</v>
      </c>
      <c r="C37" s="104">
        <v>10096561157</v>
      </c>
      <c r="D37" s="105" t="s">
        <v>141</v>
      </c>
      <c r="E37" s="106" t="s">
        <v>142</v>
      </c>
      <c r="F37" s="104" t="s">
        <v>38</v>
      </c>
      <c r="G37" s="107" t="s">
        <v>69</v>
      </c>
      <c r="H37" s="108">
        <v>8.8354166666666659E-4</v>
      </c>
      <c r="I37" s="108">
        <v>1.7626388888888889E-3</v>
      </c>
      <c r="J37" s="109">
        <f>$J$19/((I37*24))</f>
        <v>47.27759829800646</v>
      </c>
      <c r="K37" s="106"/>
      <c r="L37" s="110" t="s">
        <v>152</v>
      </c>
    </row>
    <row r="38" spans="1:12" ht="16.5" customHeight="1" x14ac:dyDescent="0.2">
      <c r="A38" s="82">
        <v>4</v>
      </c>
      <c r="B38" s="56">
        <v>141</v>
      </c>
      <c r="C38" s="56">
        <v>10107167806</v>
      </c>
      <c r="D38" s="55" t="s">
        <v>143</v>
      </c>
      <c r="E38" s="47" t="s">
        <v>144</v>
      </c>
      <c r="F38" s="56" t="s">
        <v>38</v>
      </c>
      <c r="G38" s="83" t="s">
        <v>69</v>
      </c>
      <c r="H38" s="87">
        <f>H37</f>
        <v>8.8354166666666659E-4</v>
      </c>
      <c r="I38" s="87">
        <f t="shared" ref="I38:J38" si="12">I37</f>
        <v>1.7626388888888889E-3</v>
      </c>
      <c r="J38" s="87">
        <f t="shared" si="12"/>
        <v>47.27759829800646</v>
      </c>
      <c r="K38" s="47"/>
      <c r="L38" s="87" t="str">
        <f>L37</f>
        <v>Финал</v>
      </c>
    </row>
    <row r="39" spans="1:12" ht="16.5" customHeight="1" x14ac:dyDescent="0.2">
      <c r="A39" s="82">
        <v>4</v>
      </c>
      <c r="B39" s="56">
        <v>158</v>
      </c>
      <c r="C39" s="56">
        <v>10083844154</v>
      </c>
      <c r="D39" s="55" t="s">
        <v>78</v>
      </c>
      <c r="E39" s="47" t="s">
        <v>79</v>
      </c>
      <c r="F39" s="56" t="s">
        <v>38</v>
      </c>
      <c r="G39" s="83" t="s">
        <v>69</v>
      </c>
      <c r="H39" s="87">
        <f>H37</f>
        <v>8.8354166666666659E-4</v>
      </c>
      <c r="I39" s="87">
        <f t="shared" ref="I39:J39" si="13">I37</f>
        <v>1.7626388888888889E-3</v>
      </c>
      <c r="J39" s="87">
        <f t="shared" si="13"/>
        <v>47.27759829800646</v>
      </c>
      <c r="K39" s="47"/>
      <c r="L39" s="87" t="str">
        <f>L37</f>
        <v>Финал</v>
      </c>
    </row>
    <row r="40" spans="1:12" ht="16.5" customHeight="1" thickBot="1" x14ac:dyDescent="0.25">
      <c r="A40" s="97">
        <v>4</v>
      </c>
      <c r="B40" s="98">
        <v>139</v>
      </c>
      <c r="C40" s="98">
        <v>10120565122</v>
      </c>
      <c r="D40" s="99" t="s">
        <v>120</v>
      </c>
      <c r="E40" s="100" t="s">
        <v>121</v>
      </c>
      <c r="F40" s="98" t="s">
        <v>32</v>
      </c>
      <c r="G40" s="101" t="s">
        <v>69</v>
      </c>
      <c r="H40" s="102">
        <f>H37</f>
        <v>8.8354166666666659E-4</v>
      </c>
      <c r="I40" s="102">
        <f t="shared" ref="I40:J40" si="14">I37</f>
        <v>1.7626388888888889E-3</v>
      </c>
      <c r="J40" s="102">
        <f t="shared" si="14"/>
        <v>47.27759829800646</v>
      </c>
      <c r="K40" s="100"/>
      <c r="L40" s="102" t="str">
        <f>L37</f>
        <v>Финал</v>
      </c>
    </row>
    <row r="41" spans="1:12" ht="16.5" customHeight="1" x14ac:dyDescent="0.2">
      <c r="A41" s="103">
        <v>5</v>
      </c>
      <c r="B41" s="104">
        <v>150</v>
      </c>
      <c r="C41" s="104">
        <v>10104579219</v>
      </c>
      <c r="D41" s="105" t="s">
        <v>85</v>
      </c>
      <c r="E41" s="106" t="s">
        <v>86</v>
      </c>
      <c r="F41" s="104" t="s">
        <v>32</v>
      </c>
      <c r="G41" s="107" t="s">
        <v>82</v>
      </c>
      <c r="H41" s="108">
        <v>9.1734953703703716E-4</v>
      </c>
      <c r="I41" s="108">
        <v>1.8380092592592595E-3</v>
      </c>
      <c r="J41" s="109">
        <f>$J$19/((I41*24))</f>
        <v>45.338908339840302</v>
      </c>
      <c r="K41" s="106"/>
      <c r="L41" s="110" t="s">
        <v>153</v>
      </c>
    </row>
    <row r="42" spans="1:12" ht="16.5" customHeight="1" x14ac:dyDescent="0.2">
      <c r="A42" s="82">
        <v>5</v>
      </c>
      <c r="B42" s="56">
        <v>148</v>
      </c>
      <c r="C42" s="56">
        <v>10127774747</v>
      </c>
      <c r="D42" s="55" t="s">
        <v>87</v>
      </c>
      <c r="E42" s="47" t="s">
        <v>50</v>
      </c>
      <c r="F42" s="56" t="s">
        <v>32</v>
      </c>
      <c r="G42" s="83" t="s">
        <v>82</v>
      </c>
      <c r="H42" s="87">
        <f t="shared" ref="H42:J42" si="15">H41</f>
        <v>9.1734953703703716E-4</v>
      </c>
      <c r="I42" s="87">
        <f t="shared" si="15"/>
        <v>1.8380092592592595E-3</v>
      </c>
      <c r="J42" s="87">
        <f t="shared" si="15"/>
        <v>45.338908339840302</v>
      </c>
      <c r="K42" s="47"/>
      <c r="L42" s="87" t="str">
        <f>L41</f>
        <v>Квалификация</v>
      </c>
    </row>
    <row r="43" spans="1:12" ht="16.5" customHeight="1" x14ac:dyDescent="0.2">
      <c r="A43" s="82">
        <v>5</v>
      </c>
      <c r="B43" s="56">
        <v>151</v>
      </c>
      <c r="C43" s="56">
        <v>10089582211</v>
      </c>
      <c r="D43" s="55" t="s">
        <v>80</v>
      </c>
      <c r="E43" s="47" t="s">
        <v>81</v>
      </c>
      <c r="F43" s="56" t="s">
        <v>40</v>
      </c>
      <c r="G43" s="83" t="s">
        <v>82</v>
      </c>
      <c r="H43" s="87">
        <f t="shared" ref="H43:J43" si="16">H41</f>
        <v>9.1734953703703716E-4</v>
      </c>
      <c r="I43" s="87">
        <f t="shared" si="16"/>
        <v>1.8380092592592595E-3</v>
      </c>
      <c r="J43" s="87">
        <f t="shared" si="16"/>
        <v>45.338908339840302</v>
      </c>
      <c r="K43" s="47"/>
      <c r="L43" s="87" t="str">
        <f>L41</f>
        <v>Квалификация</v>
      </c>
    </row>
    <row r="44" spans="1:12" ht="16.5" customHeight="1" x14ac:dyDescent="0.2">
      <c r="A44" s="82">
        <v>5</v>
      </c>
      <c r="B44" s="56">
        <v>149</v>
      </c>
      <c r="C44" s="56">
        <v>10117449604</v>
      </c>
      <c r="D44" s="55" t="s">
        <v>118</v>
      </c>
      <c r="E44" s="47" t="s">
        <v>119</v>
      </c>
      <c r="F44" s="56" t="s">
        <v>40</v>
      </c>
      <c r="G44" s="83" t="s">
        <v>82</v>
      </c>
      <c r="H44" s="87">
        <f t="shared" ref="H44:J44" si="17">H41</f>
        <v>9.1734953703703716E-4</v>
      </c>
      <c r="I44" s="87">
        <f t="shared" si="17"/>
        <v>1.8380092592592595E-3</v>
      </c>
      <c r="J44" s="87">
        <f t="shared" si="17"/>
        <v>45.338908339840302</v>
      </c>
      <c r="K44" s="47"/>
      <c r="L44" s="87" t="str">
        <f>L41</f>
        <v>Квалификация</v>
      </c>
    </row>
    <row r="45" spans="1:12" ht="16.5" customHeight="1" thickBot="1" x14ac:dyDescent="0.25">
      <c r="A45" s="97">
        <v>5</v>
      </c>
      <c r="B45" s="98">
        <v>152</v>
      </c>
      <c r="C45" s="98">
        <v>10123421568</v>
      </c>
      <c r="D45" s="99" t="s">
        <v>104</v>
      </c>
      <c r="E45" s="100" t="s">
        <v>105</v>
      </c>
      <c r="F45" s="98" t="s">
        <v>40</v>
      </c>
      <c r="G45" s="101" t="s">
        <v>82</v>
      </c>
      <c r="H45" s="102">
        <f t="shared" ref="H45:J45" si="18">H41</f>
        <v>9.1734953703703716E-4</v>
      </c>
      <c r="I45" s="102">
        <f t="shared" si="18"/>
        <v>1.8380092592592595E-3</v>
      </c>
      <c r="J45" s="102">
        <f t="shared" si="18"/>
        <v>45.338908339840302</v>
      </c>
      <c r="K45" s="100"/>
      <c r="L45" s="102" t="str">
        <f>L41</f>
        <v>Квалификация</v>
      </c>
    </row>
    <row r="46" spans="1:12" ht="16.5" customHeight="1" x14ac:dyDescent="0.2">
      <c r="A46" s="103">
        <v>6</v>
      </c>
      <c r="B46" s="104">
        <v>186</v>
      </c>
      <c r="C46" s="104">
        <v>10117684020</v>
      </c>
      <c r="D46" s="105" t="s">
        <v>47</v>
      </c>
      <c r="E46" s="106" t="s">
        <v>48</v>
      </c>
      <c r="F46" s="104" t="s">
        <v>32</v>
      </c>
      <c r="G46" s="107" t="s">
        <v>103</v>
      </c>
      <c r="H46" s="117">
        <v>9.7028935185185185E-4</v>
      </c>
      <c r="I46" s="117">
        <v>1.9155787037037038E-3</v>
      </c>
      <c r="J46" s="116">
        <f>$J$19/((I46*24))</f>
        <v>43.50295457566493</v>
      </c>
      <c r="K46" s="106"/>
      <c r="L46" s="110" t="s">
        <v>153</v>
      </c>
    </row>
    <row r="47" spans="1:12" ht="16.5" customHeight="1" x14ac:dyDescent="0.2">
      <c r="A47" s="92">
        <v>6</v>
      </c>
      <c r="B47" s="56">
        <v>185</v>
      </c>
      <c r="C47" s="56">
        <v>10127890743</v>
      </c>
      <c r="D47" s="55" t="s">
        <v>109</v>
      </c>
      <c r="E47" s="47" t="s">
        <v>110</v>
      </c>
      <c r="F47" s="56" t="s">
        <v>40</v>
      </c>
      <c r="G47" s="83" t="s">
        <v>103</v>
      </c>
      <c r="H47" s="87">
        <f t="shared" ref="H47:J47" si="19">H46</f>
        <v>9.7028935185185185E-4</v>
      </c>
      <c r="I47" s="87">
        <f t="shared" si="19"/>
        <v>1.9155787037037038E-3</v>
      </c>
      <c r="J47" s="87">
        <f t="shared" si="19"/>
        <v>43.50295457566493</v>
      </c>
      <c r="K47" s="47"/>
      <c r="L47" s="87" t="str">
        <f>L46</f>
        <v>Квалификация</v>
      </c>
    </row>
    <row r="48" spans="1:12" ht="16.5" customHeight="1" x14ac:dyDescent="0.2">
      <c r="A48" s="82">
        <v>6</v>
      </c>
      <c r="B48" s="56">
        <v>184</v>
      </c>
      <c r="C48" s="56">
        <v>10125480796</v>
      </c>
      <c r="D48" s="55" t="s">
        <v>101</v>
      </c>
      <c r="E48" s="47" t="s">
        <v>102</v>
      </c>
      <c r="F48" s="56" t="s">
        <v>40</v>
      </c>
      <c r="G48" s="83" t="s">
        <v>103</v>
      </c>
      <c r="H48" s="87">
        <f t="shared" ref="H48:J48" si="20">H46</f>
        <v>9.7028935185185185E-4</v>
      </c>
      <c r="I48" s="87">
        <f t="shared" si="20"/>
        <v>1.9155787037037038E-3</v>
      </c>
      <c r="J48" s="87">
        <f t="shared" si="20"/>
        <v>43.50295457566493</v>
      </c>
      <c r="K48" s="47"/>
      <c r="L48" s="87" t="str">
        <f>L46</f>
        <v>Квалификация</v>
      </c>
    </row>
    <row r="49" spans="1:12" ht="16.5" customHeight="1" thickBot="1" x14ac:dyDescent="0.25">
      <c r="A49" s="97">
        <v>6</v>
      </c>
      <c r="B49" s="98">
        <v>188</v>
      </c>
      <c r="C49" s="98">
        <v>10127078064</v>
      </c>
      <c r="D49" s="99" t="s">
        <v>114</v>
      </c>
      <c r="E49" s="100" t="s">
        <v>115</v>
      </c>
      <c r="F49" s="98" t="s">
        <v>40</v>
      </c>
      <c r="G49" s="101" t="s">
        <v>103</v>
      </c>
      <c r="H49" s="102">
        <f t="shared" ref="H49:J49" si="21">H46</f>
        <v>9.7028935185185185E-4</v>
      </c>
      <c r="I49" s="102">
        <f t="shared" si="21"/>
        <v>1.9155787037037038E-3</v>
      </c>
      <c r="J49" s="102">
        <f t="shared" si="21"/>
        <v>43.50295457566493</v>
      </c>
      <c r="K49" s="100"/>
      <c r="L49" s="102" t="str">
        <f>L46</f>
        <v>Квалификация</v>
      </c>
    </row>
    <row r="50" spans="1:12" ht="16.5" customHeight="1" x14ac:dyDescent="0.2">
      <c r="A50" s="114">
        <v>7</v>
      </c>
      <c r="B50" s="104">
        <v>162</v>
      </c>
      <c r="C50" s="104">
        <v>10100041841</v>
      </c>
      <c r="D50" s="105" t="s">
        <v>88</v>
      </c>
      <c r="E50" s="106" t="s">
        <v>89</v>
      </c>
      <c r="F50" s="104" t="s">
        <v>38</v>
      </c>
      <c r="G50" s="115" t="s">
        <v>90</v>
      </c>
      <c r="H50" s="117">
        <v>9.6656249999999997E-4</v>
      </c>
      <c r="I50" s="117">
        <v>1.9219097222222222E-3</v>
      </c>
      <c r="J50" s="116">
        <f>$J$19/((I50*24))</f>
        <v>43.359650232154799</v>
      </c>
      <c r="K50" s="106"/>
      <c r="L50" s="110" t="s">
        <v>153</v>
      </c>
    </row>
    <row r="51" spans="1:12" ht="16.5" customHeight="1" x14ac:dyDescent="0.2">
      <c r="A51" s="82">
        <v>7</v>
      </c>
      <c r="B51" s="56">
        <v>164</v>
      </c>
      <c r="C51" s="56">
        <v>10127850125</v>
      </c>
      <c r="D51" s="55" t="s">
        <v>106</v>
      </c>
      <c r="E51" s="47" t="s">
        <v>107</v>
      </c>
      <c r="F51" s="56" t="s">
        <v>40</v>
      </c>
      <c r="G51" s="83" t="s">
        <v>90</v>
      </c>
      <c r="H51" s="87">
        <f t="shared" ref="H51:J51" si="22">H50</f>
        <v>9.6656249999999997E-4</v>
      </c>
      <c r="I51" s="87">
        <f t="shared" si="22"/>
        <v>1.9219097222222222E-3</v>
      </c>
      <c r="J51" s="87">
        <f t="shared" si="22"/>
        <v>43.359650232154799</v>
      </c>
      <c r="K51" s="47"/>
      <c r="L51" s="87" t="str">
        <f>L50</f>
        <v>Квалификация</v>
      </c>
    </row>
    <row r="52" spans="1:12" ht="16.5" customHeight="1" x14ac:dyDescent="0.2">
      <c r="A52" s="82">
        <v>7</v>
      </c>
      <c r="B52" s="56">
        <v>165</v>
      </c>
      <c r="C52" s="56">
        <v>10127430395</v>
      </c>
      <c r="D52" s="55" t="s">
        <v>96</v>
      </c>
      <c r="E52" s="47" t="s">
        <v>97</v>
      </c>
      <c r="F52" s="56" t="s">
        <v>40</v>
      </c>
      <c r="G52" s="83" t="s">
        <v>90</v>
      </c>
      <c r="H52" s="87">
        <f t="shared" ref="H52:J52" si="23">H50</f>
        <v>9.6656249999999997E-4</v>
      </c>
      <c r="I52" s="87">
        <f t="shared" si="23"/>
        <v>1.9219097222222222E-3</v>
      </c>
      <c r="J52" s="87">
        <f t="shared" si="23"/>
        <v>43.359650232154799</v>
      </c>
      <c r="K52" s="47"/>
      <c r="L52" s="87" t="str">
        <f>L50</f>
        <v>Квалификация</v>
      </c>
    </row>
    <row r="53" spans="1:12" ht="16.5" customHeight="1" thickBot="1" x14ac:dyDescent="0.25">
      <c r="A53" s="97">
        <v>7</v>
      </c>
      <c r="B53" s="98">
        <v>166</v>
      </c>
      <c r="C53" s="98">
        <v>10127430496</v>
      </c>
      <c r="D53" s="99" t="s">
        <v>94</v>
      </c>
      <c r="E53" s="100" t="s">
        <v>95</v>
      </c>
      <c r="F53" s="98" t="s">
        <v>40</v>
      </c>
      <c r="G53" s="101" t="s">
        <v>90</v>
      </c>
      <c r="H53" s="102">
        <f t="shared" ref="H53:J53" si="24">H50</f>
        <v>9.6656249999999997E-4</v>
      </c>
      <c r="I53" s="102">
        <f t="shared" si="24"/>
        <v>1.9219097222222222E-3</v>
      </c>
      <c r="J53" s="102">
        <f t="shared" si="24"/>
        <v>43.359650232154799</v>
      </c>
      <c r="K53" s="100"/>
      <c r="L53" s="102" t="str">
        <f>L50</f>
        <v>Квалификация</v>
      </c>
    </row>
    <row r="54" spans="1:12" ht="16.5" customHeight="1" x14ac:dyDescent="0.2">
      <c r="A54" s="114">
        <v>8</v>
      </c>
      <c r="B54" s="104">
        <v>140</v>
      </c>
      <c r="C54" s="104">
        <v>10112822300</v>
      </c>
      <c r="D54" s="105" t="s">
        <v>145</v>
      </c>
      <c r="E54" s="106" t="s">
        <v>121</v>
      </c>
      <c r="F54" s="104" t="s">
        <v>38</v>
      </c>
      <c r="G54" s="107" t="s">
        <v>69</v>
      </c>
      <c r="H54" s="117">
        <v>9.8494212962962967E-4</v>
      </c>
      <c r="I54" s="117">
        <v>2.0885416666666665E-3</v>
      </c>
      <c r="J54" s="116">
        <f t="shared" si="4"/>
        <v>39.900249376558605</v>
      </c>
      <c r="K54" s="106"/>
      <c r="L54" s="110" t="s">
        <v>153</v>
      </c>
    </row>
    <row r="55" spans="1:12" ht="16.5" customHeight="1" x14ac:dyDescent="0.2">
      <c r="A55" s="82">
        <v>8</v>
      </c>
      <c r="B55" s="56">
        <v>236</v>
      </c>
      <c r="C55" s="56">
        <v>10120394259</v>
      </c>
      <c r="D55" s="55" t="s">
        <v>99</v>
      </c>
      <c r="E55" s="47" t="s">
        <v>100</v>
      </c>
      <c r="F55" s="56" t="s">
        <v>41</v>
      </c>
      <c r="G55" s="83" t="s">
        <v>69</v>
      </c>
      <c r="H55" s="87">
        <f t="shared" ref="H55:J55" si="25">H54</f>
        <v>9.8494212962962967E-4</v>
      </c>
      <c r="I55" s="87">
        <f t="shared" si="25"/>
        <v>2.0885416666666665E-3</v>
      </c>
      <c r="J55" s="87">
        <f t="shared" si="25"/>
        <v>39.900249376558605</v>
      </c>
      <c r="K55" s="47"/>
      <c r="L55" s="87" t="str">
        <f>L54</f>
        <v>Квалификация</v>
      </c>
    </row>
    <row r="56" spans="1:12" ht="16.5" customHeight="1" x14ac:dyDescent="0.2">
      <c r="A56" s="82">
        <v>8</v>
      </c>
      <c r="B56" s="56">
        <v>144</v>
      </c>
      <c r="C56" s="56">
        <v>10116261251</v>
      </c>
      <c r="D56" s="55" t="s">
        <v>146</v>
      </c>
      <c r="E56" s="47" t="s">
        <v>147</v>
      </c>
      <c r="F56" s="56" t="s">
        <v>38</v>
      </c>
      <c r="G56" s="83" t="s">
        <v>69</v>
      </c>
      <c r="H56" s="87">
        <f t="shared" ref="H56:J56" si="26">H54</f>
        <v>9.8494212962962967E-4</v>
      </c>
      <c r="I56" s="87">
        <f t="shared" si="26"/>
        <v>2.0885416666666665E-3</v>
      </c>
      <c r="J56" s="87">
        <f t="shared" si="26"/>
        <v>39.900249376558605</v>
      </c>
      <c r="K56" s="47"/>
      <c r="L56" s="87" t="str">
        <f>L54</f>
        <v>Квалификация</v>
      </c>
    </row>
    <row r="57" spans="1:12" ht="16.5" customHeight="1" thickBot="1" x14ac:dyDescent="0.25">
      <c r="A57" s="97">
        <v>8</v>
      </c>
      <c r="B57" s="98">
        <v>230</v>
      </c>
      <c r="C57" s="98">
        <v>10116260544</v>
      </c>
      <c r="D57" s="99" t="s">
        <v>148</v>
      </c>
      <c r="E57" s="100" t="s">
        <v>149</v>
      </c>
      <c r="F57" s="98" t="s">
        <v>41</v>
      </c>
      <c r="G57" s="101" t="s">
        <v>69</v>
      </c>
      <c r="H57" s="102">
        <f t="shared" ref="H57:J57" si="27">H54</f>
        <v>9.8494212962962967E-4</v>
      </c>
      <c r="I57" s="102">
        <f t="shared" si="27"/>
        <v>2.0885416666666665E-3</v>
      </c>
      <c r="J57" s="102">
        <f t="shared" si="27"/>
        <v>39.900249376558605</v>
      </c>
      <c r="K57" s="100"/>
      <c r="L57" s="102" t="str">
        <f>L54</f>
        <v>Квалификация</v>
      </c>
    </row>
    <row r="58" spans="1:12" ht="16.5" customHeight="1" x14ac:dyDescent="0.2">
      <c r="A58" s="111">
        <v>9</v>
      </c>
      <c r="B58" s="93">
        <v>160</v>
      </c>
      <c r="C58" s="93">
        <v>10113225252</v>
      </c>
      <c r="D58" s="94" t="s">
        <v>150</v>
      </c>
      <c r="E58" s="95" t="s">
        <v>98</v>
      </c>
      <c r="F58" s="93" t="s">
        <v>40</v>
      </c>
      <c r="G58" s="112" t="s">
        <v>108</v>
      </c>
      <c r="H58" s="118">
        <v>1.0550115740740741E-3</v>
      </c>
      <c r="I58" s="118">
        <v>2.0926504629629628E-3</v>
      </c>
      <c r="J58" s="113">
        <f>$J$19/((I58*24))</f>
        <v>39.821907579989492</v>
      </c>
      <c r="K58" s="95"/>
      <c r="L58" s="96" t="s">
        <v>153</v>
      </c>
    </row>
    <row r="59" spans="1:12" ht="16.5" customHeight="1" x14ac:dyDescent="0.2">
      <c r="A59" s="82">
        <v>9</v>
      </c>
      <c r="B59" s="56">
        <v>248</v>
      </c>
      <c r="C59" s="56">
        <v>10125246077</v>
      </c>
      <c r="D59" s="55" t="s">
        <v>116</v>
      </c>
      <c r="E59" s="47" t="s">
        <v>117</v>
      </c>
      <c r="F59" s="56" t="s">
        <v>41</v>
      </c>
      <c r="G59" s="83" t="s">
        <v>108</v>
      </c>
      <c r="H59" s="87">
        <f t="shared" ref="H59:J59" si="28">H58</f>
        <v>1.0550115740740741E-3</v>
      </c>
      <c r="I59" s="87">
        <f t="shared" si="28"/>
        <v>2.0926504629629628E-3</v>
      </c>
      <c r="J59" s="87">
        <f t="shared" si="28"/>
        <v>39.821907579989492</v>
      </c>
      <c r="K59" s="47"/>
      <c r="L59" s="87" t="str">
        <f>L58</f>
        <v>Квалификация</v>
      </c>
    </row>
    <row r="60" spans="1:12" ht="16.5" customHeight="1" x14ac:dyDescent="0.2">
      <c r="A60" s="82">
        <v>9</v>
      </c>
      <c r="B60" s="56">
        <v>249</v>
      </c>
      <c r="C60" s="56">
        <v>10125245572</v>
      </c>
      <c r="D60" s="55" t="s">
        <v>112</v>
      </c>
      <c r="E60" s="47" t="s">
        <v>113</v>
      </c>
      <c r="F60" s="56" t="s">
        <v>41</v>
      </c>
      <c r="G60" s="83" t="s">
        <v>108</v>
      </c>
      <c r="H60" s="87">
        <f t="shared" ref="H60:J60" si="29">H58</f>
        <v>1.0550115740740741E-3</v>
      </c>
      <c r="I60" s="87">
        <f t="shared" si="29"/>
        <v>2.0926504629629628E-3</v>
      </c>
      <c r="J60" s="87">
        <f t="shared" si="29"/>
        <v>39.821907579989492</v>
      </c>
      <c r="K60" s="47"/>
      <c r="L60" s="87" t="str">
        <f>L58</f>
        <v>Квалификация</v>
      </c>
    </row>
    <row r="61" spans="1:12" ht="16.5" customHeight="1" thickBot="1" x14ac:dyDescent="0.25">
      <c r="A61" s="82">
        <v>9</v>
      </c>
      <c r="B61" s="56">
        <v>161</v>
      </c>
      <c r="C61" s="56">
        <v>10116267012</v>
      </c>
      <c r="D61" s="55" t="s">
        <v>151</v>
      </c>
      <c r="E61" s="47" t="s">
        <v>111</v>
      </c>
      <c r="F61" s="56" t="s">
        <v>41</v>
      </c>
      <c r="G61" s="83" t="s">
        <v>108</v>
      </c>
      <c r="H61" s="102">
        <f t="shared" ref="H61:J61" si="30">H58</f>
        <v>1.0550115740740741E-3</v>
      </c>
      <c r="I61" s="102">
        <f t="shared" si="30"/>
        <v>2.0926504629629628E-3</v>
      </c>
      <c r="J61" s="102">
        <f t="shared" si="30"/>
        <v>39.821907579989492</v>
      </c>
      <c r="K61" s="47"/>
      <c r="L61" s="102" t="str">
        <f>L58</f>
        <v>Квалификация</v>
      </c>
    </row>
    <row r="62" spans="1:12" ht="6" customHeight="1" thickTop="1" thickBot="1" x14ac:dyDescent="0.25">
      <c r="A62" s="57"/>
      <c r="B62" s="58"/>
      <c r="C62" s="58"/>
      <c r="D62" s="59"/>
      <c r="E62" s="60"/>
      <c r="F62" s="61"/>
      <c r="G62" s="62"/>
      <c r="H62" s="63"/>
      <c r="I62" s="63"/>
      <c r="J62" s="64"/>
      <c r="K62" s="65"/>
      <c r="L62" s="66"/>
    </row>
    <row r="63" spans="1:12" ht="15.75" thickTop="1" x14ac:dyDescent="0.2">
      <c r="A63" s="163" t="s">
        <v>5</v>
      </c>
      <c r="B63" s="164"/>
      <c r="C63" s="164"/>
      <c r="D63" s="164"/>
      <c r="E63" s="45"/>
      <c r="F63" s="45"/>
      <c r="G63" s="164" t="s">
        <v>6</v>
      </c>
      <c r="H63" s="164"/>
      <c r="I63" s="164"/>
      <c r="J63" s="164"/>
      <c r="K63" s="164"/>
      <c r="L63" s="165"/>
    </row>
    <row r="64" spans="1:12" x14ac:dyDescent="0.2">
      <c r="A64" s="15" t="s">
        <v>67</v>
      </c>
      <c r="B64" s="3"/>
      <c r="C64" s="34"/>
      <c r="D64" s="3"/>
      <c r="E64" s="37"/>
      <c r="F64" s="67"/>
      <c r="H64" s="35" t="s">
        <v>33</v>
      </c>
      <c r="I64" s="53">
        <v>9</v>
      </c>
      <c r="J64" s="23"/>
      <c r="K64" s="50" t="s">
        <v>31</v>
      </c>
      <c r="L64" s="51">
        <f>COUNTIF(F23:F79,"ЗМС")</f>
        <v>0</v>
      </c>
    </row>
    <row r="65" spans="1:12" x14ac:dyDescent="0.2">
      <c r="A65" s="15" t="s">
        <v>42</v>
      </c>
      <c r="B65" s="3"/>
      <c r="C65" s="16"/>
      <c r="D65" s="3"/>
      <c r="E65" s="38"/>
      <c r="F65" s="69"/>
      <c r="H65" s="17" t="s">
        <v>26</v>
      </c>
      <c r="I65" s="52">
        <v>9</v>
      </c>
      <c r="J65" s="24"/>
      <c r="K65" s="50" t="s">
        <v>21</v>
      </c>
      <c r="L65" s="51">
        <f>COUNTIF(F23:F79,"МСМК")</f>
        <v>0</v>
      </c>
    </row>
    <row r="66" spans="1:12" x14ac:dyDescent="0.2">
      <c r="A66" s="15" t="s">
        <v>68</v>
      </c>
      <c r="B66" s="3"/>
      <c r="C66" s="18"/>
      <c r="D66" s="3"/>
      <c r="E66" s="38"/>
      <c r="F66" s="69"/>
      <c r="H66" s="17" t="s">
        <v>27</v>
      </c>
      <c r="I66" s="52">
        <v>9</v>
      </c>
      <c r="J66" s="24"/>
      <c r="K66" s="50" t="s">
        <v>24</v>
      </c>
      <c r="L66" s="51">
        <f>COUNTIF(F23:F79,"МС")</f>
        <v>0</v>
      </c>
    </row>
    <row r="67" spans="1:12" x14ac:dyDescent="0.2">
      <c r="A67" s="15" t="s">
        <v>43</v>
      </c>
      <c r="B67" s="3"/>
      <c r="C67" s="18"/>
      <c r="D67" s="3"/>
      <c r="E67" s="38"/>
      <c r="F67" s="69"/>
      <c r="H67" s="17" t="s">
        <v>28</v>
      </c>
      <c r="I67" s="52">
        <v>9</v>
      </c>
      <c r="J67" s="24"/>
      <c r="K67" s="50" t="s">
        <v>32</v>
      </c>
      <c r="L67" s="51">
        <f>COUNTIF(F23:F79,"КМС")</f>
        <v>9</v>
      </c>
    </row>
    <row r="68" spans="1:12" x14ac:dyDescent="0.2">
      <c r="A68" s="15"/>
      <c r="B68" s="3"/>
      <c r="C68" s="18"/>
      <c r="D68" s="3"/>
      <c r="E68" s="38"/>
      <c r="F68" s="69"/>
      <c r="H68" s="17" t="s">
        <v>29</v>
      </c>
      <c r="I68" s="52">
        <f>COUNTIF(A23:A79,"НФ")</f>
        <v>0</v>
      </c>
      <c r="J68" s="24"/>
      <c r="K68" s="50" t="s">
        <v>38</v>
      </c>
      <c r="L68" s="51">
        <f>COUNTIF(F23:F79,"1 СР")</f>
        <v>14</v>
      </c>
    </row>
    <row r="69" spans="1:12" x14ac:dyDescent="0.2">
      <c r="A69" s="15"/>
      <c r="B69" s="3"/>
      <c r="C69" s="3"/>
      <c r="D69" s="54"/>
      <c r="E69" s="38"/>
      <c r="F69" s="69"/>
      <c r="H69" s="17" t="s">
        <v>34</v>
      </c>
      <c r="I69" s="52">
        <f>COUNTIF(A23:A79,"ДСКВ")</f>
        <v>0</v>
      </c>
      <c r="J69" s="24"/>
      <c r="K69" s="22" t="s">
        <v>40</v>
      </c>
      <c r="L69" s="36">
        <f>COUNTIF(F23:F79,"2 СР")</f>
        <v>11</v>
      </c>
    </row>
    <row r="70" spans="1:12" x14ac:dyDescent="0.2">
      <c r="A70" s="15"/>
      <c r="B70" s="3"/>
      <c r="C70" s="3"/>
      <c r="D70" s="3"/>
      <c r="E70" s="39"/>
      <c r="F70" s="76"/>
      <c r="G70" s="77"/>
      <c r="H70" s="17" t="s">
        <v>30</v>
      </c>
      <c r="I70" s="52">
        <f>COUNTIF(A23:A79,"НС")</f>
        <v>0</v>
      </c>
      <c r="J70" s="25"/>
      <c r="K70" s="22" t="s">
        <v>41</v>
      </c>
      <c r="L70" s="51">
        <f>COUNTIF(F23:F79,"3 СР")</f>
        <v>5</v>
      </c>
    </row>
    <row r="71" spans="1:12" ht="5.25" customHeight="1" x14ac:dyDescent="0.2">
      <c r="A71" s="75"/>
      <c r="B71" s="91"/>
      <c r="C71" s="91"/>
      <c r="D71" s="69"/>
      <c r="E71" s="68"/>
      <c r="F71" s="69"/>
      <c r="G71" s="69"/>
      <c r="H71" s="70"/>
      <c r="I71" s="70"/>
      <c r="J71" s="71"/>
      <c r="K71" s="69"/>
      <c r="L71" s="6"/>
    </row>
    <row r="72" spans="1:12" ht="15.75" x14ac:dyDescent="0.2">
      <c r="A72" s="175" t="s">
        <v>3</v>
      </c>
      <c r="B72" s="166"/>
      <c r="C72" s="166"/>
      <c r="D72" s="166"/>
      <c r="E72" s="166" t="s">
        <v>12</v>
      </c>
      <c r="F72" s="166"/>
      <c r="G72" s="166"/>
      <c r="H72" s="166" t="s">
        <v>4</v>
      </c>
      <c r="I72" s="166"/>
      <c r="J72" s="166" t="s">
        <v>51</v>
      </c>
      <c r="K72" s="166"/>
      <c r="L72" s="167"/>
    </row>
    <row r="73" spans="1:12" x14ac:dyDescent="0.2">
      <c r="A73" s="170"/>
      <c r="B73" s="171"/>
      <c r="C73" s="171"/>
      <c r="D73" s="171"/>
      <c r="E73" s="171"/>
      <c r="F73" s="172"/>
      <c r="G73" s="172"/>
      <c r="H73" s="172"/>
      <c r="I73" s="172"/>
      <c r="J73" s="172"/>
      <c r="K73" s="172"/>
      <c r="L73" s="173"/>
    </row>
    <row r="74" spans="1:12" x14ac:dyDescent="0.2">
      <c r="A74" s="90"/>
      <c r="B74" s="91"/>
      <c r="C74" s="91"/>
      <c r="D74" s="91"/>
      <c r="E74" s="72"/>
      <c r="F74" s="91"/>
      <c r="G74" s="91"/>
      <c r="H74" s="70"/>
      <c r="I74" s="70"/>
      <c r="J74" s="91"/>
      <c r="K74" s="91"/>
      <c r="L74" s="43"/>
    </row>
    <row r="75" spans="1:12" x14ac:dyDescent="0.2">
      <c r="A75" s="90"/>
      <c r="B75" s="91"/>
      <c r="C75" s="91"/>
      <c r="D75" s="91"/>
      <c r="E75" s="72"/>
      <c r="F75" s="91"/>
      <c r="G75" s="91"/>
      <c r="H75" s="70"/>
      <c r="I75" s="70"/>
      <c r="J75" s="91"/>
      <c r="K75" s="91"/>
      <c r="L75" s="43"/>
    </row>
    <row r="76" spans="1:12" x14ac:dyDescent="0.2">
      <c r="A76" s="90"/>
      <c r="B76" s="91"/>
      <c r="C76" s="91"/>
      <c r="D76" s="91"/>
      <c r="E76" s="72"/>
      <c r="F76" s="91"/>
      <c r="G76" s="91"/>
      <c r="H76" s="70"/>
      <c r="I76" s="70"/>
      <c r="J76" s="91"/>
      <c r="K76" s="91"/>
      <c r="L76" s="43"/>
    </row>
    <row r="77" spans="1:12" x14ac:dyDescent="0.2">
      <c r="A77" s="90"/>
      <c r="B77" s="91"/>
      <c r="C77" s="91"/>
      <c r="D77" s="91"/>
      <c r="E77" s="72"/>
      <c r="F77" s="91"/>
      <c r="G77" s="91"/>
      <c r="H77" s="70"/>
      <c r="I77" s="70"/>
      <c r="J77" s="71"/>
      <c r="K77" s="69"/>
      <c r="L77" s="43"/>
    </row>
    <row r="78" spans="1:12" s="85" customFormat="1" ht="13.5" thickBot="1" x14ac:dyDescent="0.25">
      <c r="A78" s="174" t="s">
        <v>39</v>
      </c>
      <c r="B78" s="168"/>
      <c r="C78" s="168"/>
      <c r="D78" s="168"/>
      <c r="E78" s="168" t="str">
        <f>G17</f>
        <v>ГНИДЕНКО В.Н. (ВК, г.Тула)</v>
      </c>
      <c r="F78" s="168"/>
      <c r="G78" s="168"/>
      <c r="H78" s="168" t="str">
        <f>G18</f>
        <v>БЕЛОБОРОДОВА О.В. (1к., г.Москва)</v>
      </c>
      <c r="I78" s="168"/>
      <c r="J78" s="168" t="str">
        <f>G19</f>
        <v>КОЛЕДЕНКОВ А.Н. (1 к., г.Москва)</v>
      </c>
      <c r="K78" s="168"/>
      <c r="L78" s="169"/>
    </row>
    <row r="79" spans="1:12" ht="13.5" thickTop="1" x14ac:dyDescent="0.2"/>
  </sheetData>
  <mergeCells count="42">
    <mergeCell ref="A63:D63"/>
    <mergeCell ref="G63:L63"/>
    <mergeCell ref="J72:L72"/>
    <mergeCell ref="J78:L78"/>
    <mergeCell ref="A73:E73"/>
    <mergeCell ref="F73:L73"/>
    <mergeCell ref="A78:D78"/>
    <mergeCell ref="E78:G78"/>
    <mergeCell ref="H78:I78"/>
    <mergeCell ref="A72:D72"/>
    <mergeCell ref="E72:G72"/>
    <mergeCell ref="H72:I72"/>
    <mergeCell ref="H18:L18"/>
    <mergeCell ref="A21:A22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L21:L22"/>
    <mergeCell ref="H17:L17"/>
    <mergeCell ref="A7:L7"/>
    <mergeCell ref="A8:L8"/>
    <mergeCell ref="A9:L9"/>
    <mergeCell ref="A10:L10"/>
    <mergeCell ref="A11:L11"/>
    <mergeCell ref="A12:L12"/>
    <mergeCell ref="A13:D13"/>
    <mergeCell ref="A14:D14"/>
    <mergeCell ref="A15:G15"/>
    <mergeCell ref="H15:L15"/>
    <mergeCell ref="H16:L16"/>
    <mergeCell ref="A6:L6"/>
    <mergeCell ref="A1:L1"/>
    <mergeCell ref="A2:L2"/>
    <mergeCell ref="A3:L3"/>
    <mergeCell ref="A4:L4"/>
    <mergeCell ref="A5:L5"/>
  </mergeCells>
  <conditionalFormatting sqref="H67:H70">
    <cfRule type="duplicateValues" dxfId="0" priority="1"/>
  </conditionalFormatting>
  <pageMargins left="0.7" right="0.7" top="0.75" bottom="0.75" header="0.3" footer="0.3"/>
  <pageSetup paperSize="9" scale="47" orientation="portrait" verticalDpi="0" r:id="rId1"/>
  <colBreaks count="1" manualBreakCount="1">
    <brk id="12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г. пресл. 2 км</vt:lpstr>
      <vt:lpstr>'ком г. пресл. 2 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2022-07-04T10:35:23Z</dcterms:modified>
</cp:coreProperties>
</file>