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юно" sheetId="91" r:id="rId1"/>
  </sheets>
  <definedNames>
    <definedName name="_xlnm.Print_Titles" localSheetId="0">'критериум юно'!$21:$22</definedName>
  </definedNames>
  <calcPr calcId="152511"/>
</workbook>
</file>

<file path=xl/calcChain.xml><?xml version="1.0" encoding="utf-8"?>
<calcChain xmlns="http://schemas.openxmlformats.org/spreadsheetml/2006/main">
  <c r="AA65" i="91" l="1"/>
  <c r="AA64" i="91"/>
  <c r="AA24" i="91"/>
  <c r="AA25" i="91"/>
  <c r="AA26" i="91"/>
  <c r="AA27" i="91"/>
  <c r="AA28" i="91"/>
  <c r="AA29" i="91"/>
  <c r="AA30" i="91"/>
  <c r="AA31" i="91"/>
  <c r="AA32" i="91"/>
  <c r="AA33" i="91"/>
  <c r="AA34" i="91"/>
  <c r="AA35" i="91"/>
  <c r="AA36" i="91"/>
  <c r="AA37" i="91"/>
  <c r="AA38" i="91"/>
  <c r="AA39" i="91"/>
  <c r="AA40" i="91"/>
  <c r="AA41" i="91"/>
  <c r="AA23" i="91"/>
  <c r="E111" i="91" l="1"/>
  <c r="H111" i="91"/>
  <c r="Z111" i="91"/>
  <c r="AD100" i="91" l="1"/>
  <c r="H101" i="91"/>
  <c r="H100" i="91"/>
  <c r="AD103" i="91" l="1"/>
  <c r="H103" i="91"/>
  <c r="H102" i="91"/>
  <c r="AD102" i="91"/>
  <c r="AD101" i="91"/>
  <c r="AD99" i="91"/>
  <c r="AD98" i="91"/>
  <c r="AD97" i="91"/>
  <c r="H99" i="91" l="1"/>
  <c r="H98" i="91" s="1"/>
</calcChain>
</file>

<file path=xl/sharedStrings.xml><?xml version="1.0" encoding="utf-8"?>
<sst xmlns="http://schemas.openxmlformats.org/spreadsheetml/2006/main" count="386" uniqueCount="223">
  <si>
    <t>Министерство спорта Российской Федерации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</si>
  <si>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</si>
  <si>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</si>
  <si>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</si>
  <si>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</si>
  <si>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</si>
  <si>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</si>
  <si>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</si>
  <si>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</si>
  <si>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</si>
  <si>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</si>
  <si>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</si>
  <si>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</si>
  <si>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</si>
  <si>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</si>
  <si>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</si>
  <si>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</si>
  <si>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</si>
  <si>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</si>
  <si>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</si>
  <si>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</si>
  <si>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</si>
  <si>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</si>
  <si>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>ВЫПОЛНЕНИЕ НТУ ЕВСК</t>
  </si>
  <si>
    <t>Приход</t>
  </si>
  <si>
    <t>РЕЗУЛЬТАТ очки</t>
  </si>
  <si>
    <t>Доп. Инфо</t>
  </si>
  <si>
    <t>КМС</t>
  </si>
  <si>
    <t>ДАТА РОЖД.</t>
  </si>
  <si>
    <t>№ ВРВС: 0080721811С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</si>
  <si>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</si>
  <si>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</si>
  <si>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</si>
  <si>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</si>
  <si>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</si>
  <si>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</si>
  <si>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</si>
  <si>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</si>
  <si>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</si>
  <si>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</si>
  <si>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</si>
  <si>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</si>
  <si>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</si>
  <si>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шоссе - критериум 20-40 км</t>
  </si>
  <si>
    <t>Ветер:</t>
  </si>
  <si>
    <t>СУДЬЯ НА ФИНИШЕ</t>
  </si>
  <si>
    <t>МАКСИМАЛЬНЫЙ ПЕРЕПАД (HD):</t>
  </si>
  <si>
    <t>СУММА ПЕРЕПАДОВ (ТС):</t>
  </si>
  <si>
    <t>ДЛИНА КРУГА/КРУГОВ:</t>
  </si>
  <si>
    <t>Юноши 15-16 лет</t>
  </si>
  <si>
    <t>ТЕХНИЧЕСКИЕ ДАННЫЕ ТРАССЫ:</t>
  </si>
  <si>
    <t>28.08.2006</t>
  </si>
  <si>
    <t>Ахтамов Кирилл</t>
  </si>
  <si>
    <t>13.07.2007</t>
  </si>
  <si>
    <t>Катаржнов Михаил</t>
  </si>
  <si>
    <t>21.11.2006</t>
  </si>
  <si>
    <t>Крисанов Кирилл</t>
  </si>
  <si>
    <t>04.10.2007</t>
  </si>
  <si>
    <t>Уразов Артем</t>
  </si>
  <si>
    <t>04.09.2007</t>
  </si>
  <si>
    <t>Малянов Семен</t>
  </si>
  <si>
    <t>31.08.2006</t>
  </si>
  <si>
    <t>23.02.2006</t>
  </si>
  <si>
    <t>Исламов Илья</t>
  </si>
  <si>
    <t>Карпунин Дмитрий</t>
  </si>
  <si>
    <t>26.09.2007</t>
  </si>
  <si>
    <t>Живечков Илья</t>
  </si>
  <si>
    <t>02.08.2007</t>
  </si>
  <si>
    <t>17.12.2007</t>
  </si>
  <si>
    <t>Клыпин Никита</t>
  </si>
  <si>
    <t>20.07.2007</t>
  </si>
  <si>
    <t>Лобчук Дмитрий</t>
  </si>
  <si>
    <t>06.06.2006</t>
  </si>
  <si>
    <t>Кудряшов Александр</t>
  </si>
  <si>
    <t>21.10.2007</t>
  </si>
  <si>
    <t>Силаев Илья</t>
  </si>
  <si>
    <t>16.11.2006</t>
  </si>
  <si>
    <t>25.10.2007</t>
  </si>
  <si>
    <t>29.04.2007</t>
  </si>
  <si>
    <t>Министерство спорта Самарской области</t>
  </si>
  <si>
    <t>Федерация велосипедного спорта Самарской области</t>
  </si>
  <si>
    <t>ПЕРВЕНСТВО РОССИИ</t>
  </si>
  <si>
    <t>XXII Традиционная гонка "Мемориал МСМК Н. Анисимова"</t>
  </si>
  <si>
    <t>НАЗВАНИЕ ТРАССЫ / РЕГ. НОМЕР: Набережная Автоз. р-на</t>
  </si>
  <si>
    <t>№ ЕКП 2022: 5064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</si>
  <si>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Тольятти</t>
    </r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</si>
  <si>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27 августа 2022 года</t>
    </r>
  </si>
  <si>
    <t>КАВТАСЬЕВА Е.Г. (1 кат, г. Самара)</t>
  </si>
  <si>
    <t>ПЕРЕДЕЛЬСКАЯ С.А. (1 кат, г. Самара)</t>
  </si>
  <si>
    <t>ОСЯНИН Ю.И. (ВК, г. Самара)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</si>
  <si>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</si>
  <si>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1,0 км/36</t>
  </si>
  <si>
    <t>Температура: +29+33</t>
  </si>
  <si>
    <t>Влажность: 25%</t>
  </si>
  <si>
    <t>Осадки: солнечно, без осадков</t>
  </si>
  <si>
    <t>Созинов Владислав</t>
  </si>
  <si>
    <t>10.09.2006</t>
  </si>
  <si>
    <t>Ленинградская область</t>
  </si>
  <si>
    <t>Косарев Сергей</t>
  </si>
  <si>
    <t>08.06.2006</t>
  </si>
  <si>
    <t>Республика Башкортостан</t>
  </si>
  <si>
    <t>Чучва Егор</t>
  </si>
  <si>
    <t>10.10.2006</t>
  </si>
  <si>
    <t>Жогло Ефим</t>
  </si>
  <si>
    <t>02.02.2006</t>
  </si>
  <si>
    <t>Воронежская область</t>
  </si>
  <si>
    <t>Калинин Никита</t>
  </si>
  <si>
    <t>Белоусов Иван</t>
  </si>
  <si>
    <t>16.05.2006</t>
  </si>
  <si>
    <t>Калининградская область</t>
  </si>
  <si>
    <t>Кирсанов Алексей</t>
  </si>
  <si>
    <t>27.02.2006</t>
  </si>
  <si>
    <t>Санкт-Петербург</t>
  </si>
  <si>
    <t>Шарапа Иван</t>
  </si>
  <si>
    <t>16.01.2006</t>
  </si>
  <si>
    <t>Гурьев Роман</t>
  </si>
  <si>
    <t>05.05.2006</t>
  </si>
  <si>
    <t>Самарская область</t>
  </si>
  <si>
    <t>Мирзаев Давид</t>
  </si>
  <si>
    <t>20.05.2007</t>
  </si>
  <si>
    <t>Кудрявцев Игорь</t>
  </si>
  <si>
    <t>05.06.2006</t>
  </si>
  <si>
    <t>Псковская область</t>
  </si>
  <si>
    <t>Рудаков Егор</t>
  </si>
  <si>
    <t>12.07.2006</t>
  </si>
  <si>
    <t>Колоколов Максим</t>
  </si>
  <si>
    <t>01.05.2007</t>
  </si>
  <si>
    <t>Дрюков Дмитрий</t>
  </si>
  <si>
    <t>20.07.2006</t>
  </si>
  <si>
    <t>Исаев Павел</t>
  </si>
  <si>
    <t>05.09.2007</t>
  </si>
  <si>
    <t>Продченко Павел</t>
  </si>
  <si>
    <t>13.02.2007</t>
  </si>
  <si>
    <t>Саратовская область</t>
  </si>
  <si>
    <t>Якимов Даниил</t>
  </si>
  <si>
    <t>04.03.2006</t>
  </si>
  <si>
    <t>Удмуртская Республика</t>
  </si>
  <si>
    <t>Корчагин Евгений</t>
  </si>
  <si>
    <t>12.08.2007</t>
  </si>
  <si>
    <t>17.06.2006</t>
  </si>
  <si>
    <t>Нижегородская область</t>
  </si>
  <si>
    <t>Мешков Глеб</t>
  </si>
  <si>
    <t>Республика Татарстан</t>
  </si>
  <si>
    <t>Рябов Александр</t>
  </si>
  <si>
    <t>03.05.2007</t>
  </si>
  <si>
    <t>Сергеев Егор</t>
  </si>
  <si>
    <t>03.06.2006</t>
  </si>
  <si>
    <t>11.07.2007</t>
  </si>
  <si>
    <t>Иркутская область</t>
  </si>
  <si>
    <t>Сорочайкин Назар</t>
  </si>
  <si>
    <t>17.10.2007</t>
  </si>
  <si>
    <t>Гусаков Максим</t>
  </si>
  <si>
    <t>Краснодарский край</t>
  </si>
  <si>
    <t>Будигай Александр</t>
  </si>
  <si>
    <t>Орловская область</t>
  </si>
  <si>
    <t>Чеченев Глеб</t>
  </si>
  <si>
    <t>03.02.2006</t>
  </si>
  <si>
    <t>Мыцов Данила</t>
  </si>
  <si>
    <t>14.07.2006</t>
  </si>
  <si>
    <t>Выскорко Виктор</t>
  </si>
  <si>
    <t>21.06.2006</t>
  </si>
  <si>
    <t>Клетушкин Игорь</t>
  </si>
  <si>
    <t>09.04.2006</t>
  </si>
  <si>
    <t>Голков Михаил</t>
  </si>
  <si>
    <t>01.02.2006</t>
  </si>
  <si>
    <t>Мещеряков Илья</t>
  </si>
  <si>
    <t>Свердловская область</t>
  </si>
  <si>
    <t>Ахмедов Амир</t>
  </si>
  <si>
    <t>21.02.2006</t>
  </si>
  <si>
    <t>Дорогинин Игнат</t>
  </si>
  <si>
    <t>22.02.2007</t>
  </si>
  <si>
    <t>Манаенков Илья</t>
  </si>
  <si>
    <t>09.10.2007</t>
  </si>
  <si>
    <t>Хворостов Богдан</t>
  </si>
  <si>
    <t>24.02.2007</t>
  </si>
  <si>
    <t>Усманов Линар</t>
  </si>
  <si>
    <t>14.06.2006</t>
  </si>
  <si>
    <t>Зубченко Георгий</t>
  </si>
  <si>
    <t>21.04.2007</t>
  </si>
  <si>
    <t>Васильев Артем</t>
  </si>
  <si>
    <t>23.08.2007</t>
  </si>
  <si>
    <t>Балясников Сергей</t>
  </si>
  <si>
    <t>15.02.2007</t>
  </si>
  <si>
    <t>Масленников Дмитрий</t>
  </si>
  <si>
    <t>19.06.2007</t>
  </si>
  <si>
    <t>Акимов Лев</t>
  </si>
  <si>
    <t>26.07.2007</t>
  </si>
  <si>
    <t>Гурьянов Данила</t>
  </si>
  <si>
    <t>14.10.2006</t>
  </si>
  <si>
    <t>Мамулин Дмитрий</t>
  </si>
  <si>
    <t>Хайруллин Алмаз</t>
  </si>
  <si>
    <t>Славкин Александр</t>
  </si>
  <si>
    <t>26.07.2006</t>
  </si>
  <si>
    <t>Гурьянов Никита</t>
  </si>
  <si>
    <t>10.04.2006</t>
  </si>
  <si>
    <t>20.02.2007</t>
  </si>
  <si>
    <t>Петров Даниил</t>
  </si>
  <si>
    <t>15.12.2007</t>
  </si>
  <si>
    <t>Вершинин Валерий</t>
  </si>
  <si>
    <t>06.11.2006</t>
  </si>
  <si>
    <t>Кузнецов Дмитрий</t>
  </si>
  <si>
    <t>31.07.2007</t>
  </si>
  <si>
    <t>Сафиуллин Динар</t>
  </si>
  <si>
    <t>Ульяновская область</t>
  </si>
  <si>
    <t>Капитанов Алексей</t>
  </si>
  <si>
    <t>18.05.2006</t>
  </si>
  <si>
    <t>Оберюхтин Алексей</t>
  </si>
  <si>
    <t>Вахтеров Илья</t>
  </si>
  <si>
    <t>Халювчик Максим</t>
  </si>
  <si>
    <t>21.02.2007</t>
  </si>
  <si>
    <t>Малышев Виталий</t>
  </si>
  <si>
    <t>08.05.2007</t>
  </si>
  <si>
    <t>Поляков Олег</t>
  </si>
  <si>
    <t>13.08.2007</t>
  </si>
  <si>
    <t>Учеваткин Константин</t>
  </si>
  <si>
    <t>07.06.2006</t>
  </si>
  <si>
    <t>Сабиров Руслан</t>
  </si>
  <si>
    <t>07.03.2007</t>
  </si>
  <si>
    <t>Ассанов Мустафа</t>
  </si>
  <si>
    <t>Дрондин Тимофей</t>
  </si>
  <si>
    <t>11.05.2007</t>
  </si>
  <si>
    <r>
      <t xml:space="preserve">ОКОНЧАНИЕ ГОНКИ: </t>
    </r>
    <r>
      <rPr>
        <sz val="11"/>
        <rFont val="Calibri"/>
        <family val="2"/>
        <charset val="204"/>
        <scheme val="minor"/>
      </rPr>
      <t>11ч 47м</t>
    </r>
  </si>
  <si>
    <t>Горшков 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</si>
</sst>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" fontId="16" fillId="0" borderId="1" xfId="8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6" fillId="0" borderId="34" xfId="2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398195</xdr:colOff>
      <xdr:row>0</xdr:row>
      <xdr:rowOff>189049</xdr:rowOff>
    </xdr:from>
    <xdr:to>
      <xdr:col>3</xdr:col>
      <xdr:colOff>714375</xdr:colOff>
      <xdr:row>4</xdr:row>
      <xdr:rowOff>5518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414" y="189049"/>
          <a:ext cx="1197242" cy="816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91282</xdr:rowOff>
    </xdr:from>
    <xdr:to>
      <xdr:col>2</xdr:col>
      <xdr:colOff>390451</xdr:colOff>
      <xdr:row>3</xdr:row>
      <xdr:rowOff>184617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82"/>
          <a:ext cx="1385284" cy="875179"/>
        </a:xfrm>
        <a:prstGeom prst="rect">
          <a:avLst/>
        </a:prstGeom>
      </xdr:spPr>
    </xdr:pic>
    <xdr:clientData/>
  </xdr:twoCellAnchor>
  <xdr:oneCellAnchor>
    <xdr:from>
      <xdr:col>27</xdr:col>
      <xdr:colOff>216849</xdr:colOff>
      <xdr:row>0</xdr:row>
      <xdr:rowOff>166687</xdr:rowOff>
    </xdr:from>
    <xdr:ext cx="1175301" cy="750093"/>
    <xdr:pic>
      <xdr:nvPicPr>
        <xdr:cNvPr id="4" name="Picture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85099" y="166687"/>
          <a:ext cx="1175301" cy="750093"/>
        </a:xfrm>
        <a:prstGeom prst="rect">
          <a:avLst/>
        </a:prstGeom>
      </xdr:spPr>
    </xdr:pic>
    <xdr:clientData/>
  </xdr:oneCellAnchor>
  <xdr:oneCellAnchor>
    <xdr:from>
      <xdr:col>29</xdr:col>
      <xdr:colOff>126796</xdr:colOff>
      <xdr:row>0</xdr:row>
      <xdr:rowOff>83344</xdr:rowOff>
    </xdr:from>
    <xdr:ext cx="963719" cy="881062"/>
    <xdr:pic>
      <xdr:nvPicPr>
        <xdr:cNvPr id="6" name="Picture 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64265" y="83344"/>
          <a:ext cx="963719" cy="8810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2"/>
  <sheetViews>
    <sheetView tabSelected="1" view="pageBreakPreview" topLeftCell="A61" zoomScale="80" zoomScaleNormal="90" zoomScaleSheetLayoutView="80" workbookViewId="0">
      <selection activeCell="R74" sqref="R74"/>
    </sheetView>
  </sheetViews>
  <sheetFormatPr defaultRowHeight="12.75" x14ac:dyDescent="0.2"/>
  <cols>
    <col min="1" max="1" width="7" style="1" customWidth="1"/>
    <col min="2" max="2" width="7.85546875" style="61" customWidth="1"/>
    <col min="3" max="3" width="13.140625" style="61" customWidth="1"/>
    <col min="4" max="4" width="22.85546875" style="1" customWidth="1"/>
    <col min="5" max="5" width="12.42578125" style="1" customWidth="1"/>
    <col min="6" max="6" width="8.85546875" style="1" customWidth="1"/>
    <col min="7" max="7" width="24.85546875" style="1" customWidth="1"/>
    <col min="8" max="25" width="4" style="1" customWidth="1"/>
    <col min="26" max="26" width="9.140625" style="1" customWidth="1"/>
    <col min="27" max="27" width="9.7109375" style="1" customWidth="1"/>
    <col min="28" max="28" width="6.7109375" style="1" customWidth="1"/>
    <col min="29" max="29" width="12.5703125" style="1" customWidth="1"/>
    <col min="30" max="30" width="18.7109375" style="1" customWidth="1"/>
    <col min="31" max="16384" width="9.140625" style="1"/>
  </cols>
  <sheetData>
    <row r="1" spans="1:30" ht="20.25" customHeight="1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ht="20.25" customHeight="1" x14ac:dyDescent="0.2">
      <c r="A2" s="140" t="s">
        <v>79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ht="20.25" customHeight="1" x14ac:dyDescent="0.2">
      <c r="A3" s="140" t="s">
        <v>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ht="17.25" customHeight="1" x14ac:dyDescent="0.2">
      <c r="A4" s="140" t="s">
        <v>80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ht="9.7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s="23" customFormat="1" ht="28.5" x14ac:dyDescent="0.2">
      <c r="A6" s="128" t="s">
        <v>81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s="23" customFormat="1" ht="18" customHeight="1" x14ac:dyDescent="0.2">
      <c r="A7" s="136" t="s">
        <v>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s="23" customFormat="1" ht="24" customHeight="1" thickBot="1" x14ac:dyDescent="0.25">
      <c r="A8" s="103" t="s">
        <v>82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19.5" customHeight="1" thickTop="1" x14ac:dyDescent="0.2">
      <c r="A9" s="129" t="s">
        <v>21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</row>
    <row r="10" spans="1:30" s="24" customFormat="1" ht="18" customHeight="1" x14ac:dyDescent="0.2">
      <c r="A10" s="106" t="s">
        <v>43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8"/>
    </row>
    <row r="11" spans="1:30" ht="19.5" customHeight="1" x14ac:dyDescent="0.2">
      <c r="A11" s="109" t="s">
        <v>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spans="1:30" ht="8.25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83"/>
      <c r="O12" s="83"/>
      <c r="P12" s="83"/>
      <c r="Q12" s="83"/>
      <c r="R12" s="84"/>
      <c r="S12" s="84"/>
      <c r="T12" s="84"/>
      <c r="U12" s="84"/>
      <c r="V12" s="84"/>
      <c r="W12" s="84"/>
      <c r="X12" s="26"/>
      <c r="Y12" s="26"/>
      <c r="Z12" s="26"/>
      <c r="AA12" s="26"/>
      <c r="AB12" s="26"/>
      <c r="AC12" s="26"/>
      <c r="AD12" s="27"/>
    </row>
    <row r="13" spans="1:30" ht="15.75" x14ac:dyDescent="0.2">
      <c r="A13" s="28" t="s">
        <v>85</v>
      </c>
      <c r="B13" s="9"/>
      <c r="C13" s="9"/>
      <c r="D13" s="29"/>
      <c r="E13" s="30"/>
      <c r="F13" s="30"/>
      <c r="G13" s="31" t="s">
        <v>90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2"/>
      <c r="AD13" s="33" t="s">
        <v>29</v>
      </c>
    </row>
    <row r="14" spans="1:30" ht="15.75" x14ac:dyDescent="0.2">
      <c r="A14" s="34" t="s">
        <v>86</v>
      </c>
      <c r="B14" s="35"/>
      <c r="C14" s="35"/>
      <c r="D14" s="36"/>
      <c r="E14" s="36"/>
      <c r="F14" s="36"/>
      <c r="G14" s="72" t="s">
        <v>221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  <c r="AD14" s="38" t="s">
        <v>84</v>
      </c>
    </row>
    <row r="15" spans="1:30" ht="15" x14ac:dyDescent="0.2">
      <c r="A15" s="120" t="s">
        <v>8</v>
      </c>
      <c r="B15" s="121"/>
      <c r="C15" s="121"/>
      <c r="D15" s="121"/>
      <c r="E15" s="121"/>
      <c r="F15" s="121"/>
      <c r="G15" s="132"/>
      <c r="H15" s="133" t="s">
        <v>50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5"/>
    </row>
    <row r="16" spans="1:30" ht="15" x14ac:dyDescent="0.2">
      <c r="A16" s="39" t="s">
        <v>17</v>
      </c>
      <c r="B16" s="40"/>
      <c r="C16" s="40"/>
      <c r="D16" s="41"/>
      <c r="E16" s="41"/>
      <c r="F16" s="41"/>
      <c r="G16" s="42"/>
      <c r="H16" s="43" t="s">
        <v>83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"/>
      <c r="AD16" s="46"/>
    </row>
    <row r="17" spans="1:30" ht="15" x14ac:dyDescent="0.2">
      <c r="A17" s="39" t="s">
        <v>18</v>
      </c>
      <c r="B17" s="4"/>
      <c r="C17" s="4"/>
      <c r="D17" s="2"/>
      <c r="E17" s="47"/>
      <c r="F17" s="2"/>
      <c r="G17" s="87" t="s">
        <v>87</v>
      </c>
      <c r="H17" s="43" t="s">
        <v>46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"/>
      <c r="AD17" s="46"/>
    </row>
    <row r="18" spans="1:30" ht="15" x14ac:dyDescent="0.2">
      <c r="A18" s="39" t="s">
        <v>19</v>
      </c>
      <c r="B18" s="40"/>
      <c r="C18" s="40"/>
      <c r="D18" s="47"/>
      <c r="E18" s="41"/>
      <c r="F18" s="41"/>
      <c r="G18" s="87" t="s">
        <v>88</v>
      </c>
      <c r="H18" s="43" t="s">
        <v>47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5"/>
      <c r="AB18" s="45"/>
      <c r="AC18" s="4"/>
      <c r="AD18" s="46"/>
    </row>
    <row r="19" spans="1:30" ht="15.75" thickBot="1" x14ac:dyDescent="0.25">
      <c r="A19" s="48" t="s">
        <v>14</v>
      </c>
      <c r="B19" s="49"/>
      <c r="C19" s="49"/>
      <c r="D19" s="50"/>
      <c r="E19" s="50"/>
      <c r="F19" s="51"/>
      <c r="G19" s="101" t="s">
        <v>89</v>
      </c>
      <c r="H19" s="52" t="s">
        <v>48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49">
        <v>36</v>
      </c>
      <c r="AB19" s="54"/>
      <c r="AC19" s="49"/>
      <c r="AD19" s="55" t="s">
        <v>91</v>
      </c>
    </row>
    <row r="20" spans="1:30" ht="6.75" customHeight="1" thickTop="1" thickBot="1" x14ac:dyDescent="0.25">
      <c r="A20" s="56"/>
      <c r="B20" s="57"/>
      <c r="C20" s="5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s="58" customFormat="1" ht="21.75" customHeight="1" thickTop="1" x14ac:dyDescent="0.2">
      <c r="A21" s="134" t="s">
        <v>6</v>
      </c>
      <c r="B21" s="118" t="s">
        <v>11</v>
      </c>
      <c r="C21" s="118" t="s">
        <v>20</v>
      </c>
      <c r="D21" s="118" t="s">
        <v>1</v>
      </c>
      <c r="E21" s="118" t="s">
        <v>28</v>
      </c>
      <c r="F21" s="118" t="s">
        <v>7</v>
      </c>
      <c r="G21" s="118" t="s">
        <v>12</v>
      </c>
      <c r="H21" s="137" t="s">
        <v>16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18" t="s">
        <v>24</v>
      </c>
      <c r="AA21" s="118" t="s">
        <v>25</v>
      </c>
      <c r="AB21" s="118" t="s">
        <v>26</v>
      </c>
      <c r="AC21" s="138" t="s">
        <v>23</v>
      </c>
      <c r="AD21" s="104" t="s">
        <v>13</v>
      </c>
    </row>
    <row r="22" spans="1:30" s="58" customFormat="1" ht="18" customHeight="1" x14ac:dyDescent="0.2">
      <c r="A22" s="135"/>
      <c r="B22" s="119"/>
      <c r="C22" s="119"/>
      <c r="D22" s="119"/>
      <c r="E22" s="119"/>
      <c r="F22" s="119"/>
      <c r="G22" s="119"/>
      <c r="H22" s="85">
        <v>1</v>
      </c>
      <c r="I22" s="85">
        <v>2</v>
      </c>
      <c r="J22" s="85">
        <v>3</v>
      </c>
      <c r="K22" s="85">
        <v>4</v>
      </c>
      <c r="L22" s="85">
        <v>5</v>
      </c>
      <c r="M22" s="85">
        <v>6</v>
      </c>
      <c r="N22" s="85">
        <v>7</v>
      </c>
      <c r="O22" s="85">
        <v>8</v>
      </c>
      <c r="P22" s="85">
        <v>9</v>
      </c>
      <c r="Q22" s="85">
        <v>10</v>
      </c>
      <c r="R22" s="85">
        <v>11</v>
      </c>
      <c r="S22" s="85">
        <v>12</v>
      </c>
      <c r="T22" s="85">
        <v>13</v>
      </c>
      <c r="U22" s="85">
        <v>14</v>
      </c>
      <c r="V22" s="85">
        <v>15</v>
      </c>
      <c r="W22" s="85">
        <v>16</v>
      </c>
      <c r="X22" s="85">
        <v>17</v>
      </c>
      <c r="Y22" s="85">
        <v>18</v>
      </c>
      <c r="Z22" s="119"/>
      <c r="AA22" s="119"/>
      <c r="AB22" s="119"/>
      <c r="AC22" s="139"/>
      <c r="AD22" s="105"/>
    </row>
    <row r="23" spans="1:30" s="24" customFormat="1" ht="17.25" customHeight="1" x14ac:dyDescent="0.2">
      <c r="A23" s="62">
        <v>1</v>
      </c>
      <c r="B23" s="63">
        <v>41</v>
      </c>
      <c r="C23" s="91">
        <v>10109160649</v>
      </c>
      <c r="D23" s="89" t="s">
        <v>95</v>
      </c>
      <c r="E23" s="64" t="s">
        <v>96</v>
      </c>
      <c r="F23" s="64" t="s">
        <v>27</v>
      </c>
      <c r="G23" s="64" t="s">
        <v>97</v>
      </c>
      <c r="H23" s="88"/>
      <c r="I23" s="63"/>
      <c r="J23" s="63"/>
      <c r="K23" s="63">
        <v>2</v>
      </c>
      <c r="L23" s="63"/>
      <c r="M23" s="63"/>
      <c r="N23" s="63">
        <v>5</v>
      </c>
      <c r="O23" s="63"/>
      <c r="P23" s="63"/>
      <c r="Q23" s="63">
        <v>5</v>
      </c>
      <c r="R23" s="63"/>
      <c r="S23" s="63">
        <v>5</v>
      </c>
      <c r="T23" s="63">
        <v>2</v>
      </c>
      <c r="U23" s="63"/>
      <c r="V23" s="63">
        <v>2</v>
      </c>
      <c r="W23" s="63">
        <v>3</v>
      </c>
      <c r="X23" s="63"/>
      <c r="Y23" s="63"/>
      <c r="Z23" s="63">
        <v>5</v>
      </c>
      <c r="AA23" s="63">
        <f>SUM(H23:Y23)</f>
        <v>24</v>
      </c>
      <c r="AB23" s="92"/>
      <c r="AC23" s="64"/>
      <c r="AD23" s="93"/>
    </row>
    <row r="24" spans="1:30" s="24" customFormat="1" ht="17.25" customHeight="1" x14ac:dyDescent="0.2">
      <c r="A24" s="62">
        <v>2</v>
      </c>
      <c r="B24" s="63">
        <v>29</v>
      </c>
      <c r="C24" s="91">
        <v>10114922853</v>
      </c>
      <c r="D24" s="89" t="s">
        <v>98</v>
      </c>
      <c r="E24" s="64" t="s">
        <v>99</v>
      </c>
      <c r="F24" s="64" t="s">
        <v>27</v>
      </c>
      <c r="G24" s="64" t="s">
        <v>100</v>
      </c>
      <c r="H24" s="67">
        <v>2</v>
      </c>
      <c r="I24" s="63"/>
      <c r="J24" s="63">
        <v>3</v>
      </c>
      <c r="K24" s="64"/>
      <c r="L24" s="63">
        <v>2</v>
      </c>
      <c r="M24" s="63">
        <v>2</v>
      </c>
      <c r="N24" s="63"/>
      <c r="O24" s="63">
        <v>5</v>
      </c>
      <c r="P24" s="63"/>
      <c r="Q24" s="63"/>
      <c r="R24" s="63">
        <v>1</v>
      </c>
      <c r="S24" s="63">
        <v>2</v>
      </c>
      <c r="T24" s="63">
        <v>3</v>
      </c>
      <c r="U24" s="63"/>
      <c r="V24" s="63"/>
      <c r="W24" s="63">
        <v>1</v>
      </c>
      <c r="X24" s="63"/>
      <c r="Y24" s="64"/>
      <c r="Z24" s="63">
        <v>7</v>
      </c>
      <c r="AA24" s="63">
        <f t="shared" ref="AA24:AA41" si="0">SUM(H24:Y24)</f>
        <v>21</v>
      </c>
      <c r="AB24" s="92"/>
      <c r="AC24" s="64"/>
      <c r="AD24" s="93"/>
    </row>
    <row r="25" spans="1:30" s="24" customFormat="1" ht="17.25" customHeight="1" x14ac:dyDescent="0.2">
      <c r="A25" s="62">
        <v>3</v>
      </c>
      <c r="B25" s="63">
        <v>25</v>
      </c>
      <c r="C25" s="91">
        <v>10104991871</v>
      </c>
      <c r="D25" s="89" t="s">
        <v>101</v>
      </c>
      <c r="E25" s="64" t="s">
        <v>102</v>
      </c>
      <c r="F25" s="64" t="s">
        <v>27</v>
      </c>
      <c r="G25" s="63" t="s">
        <v>100</v>
      </c>
      <c r="H25" s="64"/>
      <c r="I25" s="63"/>
      <c r="J25" s="64"/>
      <c r="K25" s="63"/>
      <c r="L25" s="64">
        <v>5</v>
      </c>
      <c r="M25" s="64"/>
      <c r="N25" s="63"/>
      <c r="O25" s="63"/>
      <c r="P25" s="64"/>
      <c r="Q25" s="64"/>
      <c r="R25" s="64"/>
      <c r="S25" s="64"/>
      <c r="T25" s="64"/>
      <c r="U25" s="64">
        <v>5</v>
      </c>
      <c r="V25" s="64">
        <v>5</v>
      </c>
      <c r="W25" s="64"/>
      <c r="X25" s="64">
        <v>1</v>
      </c>
      <c r="Y25" s="63"/>
      <c r="Z25" s="63">
        <v>12</v>
      </c>
      <c r="AA25" s="63">
        <f t="shared" si="0"/>
        <v>16</v>
      </c>
      <c r="AB25" s="92"/>
      <c r="AC25" s="64"/>
      <c r="AD25" s="93"/>
    </row>
    <row r="26" spans="1:30" s="24" customFormat="1" ht="17.25" customHeight="1" x14ac:dyDescent="0.2">
      <c r="A26" s="62">
        <v>4</v>
      </c>
      <c r="B26" s="63">
        <v>46</v>
      </c>
      <c r="C26" s="91">
        <v>10090366392</v>
      </c>
      <c r="D26" s="89" t="s">
        <v>103</v>
      </c>
      <c r="E26" s="64" t="s">
        <v>104</v>
      </c>
      <c r="F26" s="63" t="s">
        <v>27</v>
      </c>
      <c r="G26" s="64" t="s">
        <v>105</v>
      </c>
      <c r="H26" s="64"/>
      <c r="I26" s="64"/>
      <c r="J26" s="63"/>
      <c r="K26" s="63">
        <v>1</v>
      </c>
      <c r="L26" s="63"/>
      <c r="M26" s="63"/>
      <c r="N26" s="63">
        <v>3</v>
      </c>
      <c r="O26" s="63"/>
      <c r="P26" s="63">
        <v>2</v>
      </c>
      <c r="Q26" s="63">
        <v>3</v>
      </c>
      <c r="R26" s="63"/>
      <c r="S26" s="63"/>
      <c r="T26" s="63">
        <v>1</v>
      </c>
      <c r="U26" s="63"/>
      <c r="V26" s="63"/>
      <c r="W26" s="63"/>
      <c r="X26" s="63">
        <v>5</v>
      </c>
      <c r="Y26" s="63"/>
      <c r="Z26" s="63">
        <v>25</v>
      </c>
      <c r="AA26" s="63">
        <f t="shared" si="0"/>
        <v>15</v>
      </c>
      <c r="AB26" s="92"/>
      <c r="AC26" s="64"/>
      <c r="AD26" s="93"/>
    </row>
    <row r="27" spans="1:30" s="24" customFormat="1" ht="17.25" customHeight="1" x14ac:dyDescent="0.2">
      <c r="A27" s="62">
        <v>5</v>
      </c>
      <c r="B27" s="63">
        <v>28</v>
      </c>
      <c r="C27" s="91">
        <v>10113218885</v>
      </c>
      <c r="D27" s="89" t="s">
        <v>106</v>
      </c>
      <c r="E27" s="64" t="s">
        <v>51</v>
      </c>
      <c r="F27" s="63" t="s">
        <v>30</v>
      </c>
      <c r="G27" s="63" t="s">
        <v>100</v>
      </c>
      <c r="H27" s="88"/>
      <c r="I27" s="64"/>
      <c r="J27" s="63"/>
      <c r="K27" s="64">
        <v>3</v>
      </c>
      <c r="L27" s="63"/>
      <c r="M27" s="63"/>
      <c r="N27" s="64">
        <v>2</v>
      </c>
      <c r="O27" s="64">
        <v>1</v>
      </c>
      <c r="P27" s="64"/>
      <c r="Q27" s="63"/>
      <c r="R27" s="63">
        <v>2</v>
      </c>
      <c r="S27" s="63"/>
      <c r="T27" s="63"/>
      <c r="U27" s="63">
        <v>1</v>
      </c>
      <c r="V27" s="63"/>
      <c r="W27" s="63">
        <v>5</v>
      </c>
      <c r="X27" s="64"/>
      <c r="Y27" s="63"/>
      <c r="Z27" s="63">
        <v>34</v>
      </c>
      <c r="AA27" s="63">
        <f t="shared" si="0"/>
        <v>14</v>
      </c>
      <c r="AB27" s="92"/>
      <c r="AC27" s="64"/>
      <c r="AD27" s="93"/>
    </row>
    <row r="28" spans="1:30" s="24" customFormat="1" ht="17.25" customHeight="1" x14ac:dyDescent="0.2">
      <c r="A28" s="62">
        <v>6</v>
      </c>
      <c r="B28" s="63">
        <v>95</v>
      </c>
      <c r="C28" s="91">
        <v>10084014613</v>
      </c>
      <c r="D28" s="89" t="s">
        <v>107</v>
      </c>
      <c r="E28" s="64" t="s">
        <v>108</v>
      </c>
      <c r="F28" s="64" t="s">
        <v>27</v>
      </c>
      <c r="G28" s="63" t="s">
        <v>109</v>
      </c>
      <c r="H28" s="63"/>
      <c r="I28" s="63"/>
      <c r="J28" s="64"/>
      <c r="K28" s="64"/>
      <c r="L28" s="63"/>
      <c r="M28" s="64">
        <v>5</v>
      </c>
      <c r="N28" s="63"/>
      <c r="O28" s="63"/>
      <c r="P28" s="63">
        <v>1</v>
      </c>
      <c r="Q28" s="63"/>
      <c r="R28" s="63"/>
      <c r="S28" s="63">
        <v>1</v>
      </c>
      <c r="T28" s="63"/>
      <c r="U28" s="63"/>
      <c r="V28" s="63">
        <v>1</v>
      </c>
      <c r="W28" s="63"/>
      <c r="X28" s="63"/>
      <c r="Y28" s="64">
        <v>5</v>
      </c>
      <c r="Z28" s="63">
        <v>1</v>
      </c>
      <c r="AA28" s="63">
        <f t="shared" si="0"/>
        <v>13</v>
      </c>
      <c r="AB28" s="92"/>
      <c r="AC28" s="64"/>
      <c r="AD28" s="93"/>
    </row>
    <row r="29" spans="1:30" s="24" customFormat="1" ht="17.25" customHeight="1" x14ac:dyDescent="0.2">
      <c r="A29" s="62">
        <v>7</v>
      </c>
      <c r="B29" s="63">
        <v>89</v>
      </c>
      <c r="C29" s="91">
        <v>10110342433</v>
      </c>
      <c r="D29" s="89" t="s">
        <v>110</v>
      </c>
      <c r="E29" s="64" t="s">
        <v>111</v>
      </c>
      <c r="F29" s="64" t="s">
        <v>30</v>
      </c>
      <c r="G29" s="63" t="s">
        <v>112</v>
      </c>
      <c r="H29" s="64"/>
      <c r="I29" s="63">
        <v>1</v>
      </c>
      <c r="J29" s="63"/>
      <c r="K29" s="64"/>
      <c r="L29" s="64"/>
      <c r="M29" s="64"/>
      <c r="N29" s="64"/>
      <c r="O29" s="63">
        <v>3</v>
      </c>
      <c r="P29" s="64"/>
      <c r="Q29" s="64">
        <v>2</v>
      </c>
      <c r="R29" s="64"/>
      <c r="S29" s="64"/>
      <c r="T29" s="64">
        <v>5</v>
      </c>
      <c r="U29" s="64"/>
      <c r="V29" s="64"/>
      <c r="W29" s="64"/>
      <c r="X29" s="64">
        <v>2</v>
      </c>
      <c r="Y29" s="63"/>
      <c r="Z29" s="63">
        <v>30</v>
      </c>
      <c r="AA29" s="63">
        <f t="shared" si="0"/>
        <v>13</v>
      </c>
      <c r="AB29" s="94"/>
      <c r="AC29" s="94"/>
      <c r="AD29" s="95"/>
    </row>
    <row r="30" spans="1:30" s="24" customFormat="1" ht="17.25" customHeight="1" x14ac:dyDescent="0.2">
      <c r="A30" s="62">
        <v>8</v>
      </c>
      <c r="B30" s="63">
        <v>94</v>
      </c>
      <c r="C30" s="91">
        <v>10105272060</v>
      </c>
      <c r="D30" s="89" t="s">
        <v>113</v>
      </c>
      <c r="E30" s="64" t="s">
        <v>114</v>
      </c>
      <c r="F30" s="64" t="s">
        <v>31</v>
      </c>
      <c r="G30" s="63" t="s">
        <v>109</v>
      </c>
      <c r="H30" s="64"/>
      <c r="I30" s="64">
        <v>5</v>
      </c>
      <c r="J30" s="63"/>
      <c r="K30" s="63"/>
      <c r="L30" s="64"/>
      <c r="M30" s="63"/>
      <c r="N30" s="64"/>
      <c r="O30" s="64"/>
      <c r="P30" s="64">
        <v>3</v>
      </c>
      <c r="Q30" s="64"/>
      <c r="R30" s="64"/>
      <c r="S30" s="64"/>
      <c r="T30" s="64"/>
      <c r="U30" s="64"/>
      <c r="V30" s="64"/>
      <c r="W30" s="64"/>
      <c r="X30" s="64"/>
      <c r="Y30" s="64"/>
      <c r="Z30" s="63">
        <v>6</v>
      </c>
      <c r="AA30" s="63">
        <f t="shared" si="0"/>
        <v>8</v>
      </c>
      <c r="AB30" s="92"/>
      <c r="AC30" s="96"/>
      <c r="AD30" s="93"/>
    </row>
    <row r="31" spans="1:30" s="24" customFormat="1" ht="17.25" customHeight="1" x14ac:dyDescent="0.2">
      <c r="A31" s="62">
        <v>9</v>
      </c>
      <c r="B31" s="63">
        <v>59</v>
      </c>
      <c r="C31" s="91">
        <v>10096307139</v>
      </c>
      <c r="D31" s="89" t="s">
        <v>115</v>
      </c>
      <c r="E31" s="64" t="s">
        <v>116</v>
      </c>
      <c r="F31" s="63" t="s">
        <v>31</v>
      </c>
      <c r="G31" s="63" t="s">
        <v>117</v>
      </c>
      <c r="H31" s="64"/>
      <c r="I31" s="63"/>
      <c r="J31" s="63">
        <v>5</v>
      </c>
      <c r="K31" s="64"/>
      <c r="L31" s="64"/>
      <c r="M31" s="63"/>
      <c r="N31" s="64"/>
      <c r="O31" s="63"/>
      <c r="P31" s="64"/>
      <c r="Q31" s="64"/>
      <c r="R31" s="64"/>
      <c r="S31" s="64"/>
      <c r="T31" s="64"/>
      <c r="U31" s="64">
        <v>3</v>
      </c>
      <c r="V31" s="64"/>
      <c r="W31" s="64"/>
      <c r="X31" s="64"/>
      <c r="Y31" s="64"/>
      <c r="Z31" s="63">
        <v>24</v>
      </c>
      <c r="AA31" s="63">
        <f t="shared" si="0"/>
        <v>8</v>
      </c>
      <c r="AB31" s="92"/>
      <c r="AC31" s="96"/>
      <c r="AD31" s="93"/>
    </row>
    <row r="32" spans="1:30" s="24" customFormat="1" ht="17.25" customHeight="1" x14ac:dyDescent="0.2">
      <c r="A32" s="62">
        <v>10</v>
      </c>
      <c r="B32" s="63">
        <v>30</v>
      </c>
      <c r="C32" s="91">
        <v>10129113448</v>
      </c>
      <c r="D32" s="89" t="s">
        <v>118</v>
      </c>
      <c r="E32" s="64" t="s">
        <v>119</v>
      </c>
      <c r="F32" s="64" t="s">
        <v>31</v>
      </c>
      <c r="G32" s="64" t="s">
        <v>100</v>
      </c>
      <c r="H32" s="67"/>
      <c r="I32" s="64"/>
      <c r="J32" s="64"/>
      <c r="K32" s="64"/>
      <c r="L32" s="64"/>
      <c r="M32" s="64">
        <v>3</v>
      </c>
      <c r="N32" s="64"/>
      <c r="O32" s="64">
        <v>2</v>
      </c>
      <c r="P32" s="63"/>
      <c r="Q32" s="64"/>
      <c r="R32" s="64"/>
      <c r="S32" s="64"/>
      <c r="T32" s="64"/>
      <c r="U32" s="64"/>
      <c r="V32" s="64"/>
      <c r="W32" s="64"/>
      <c r="X32" s="64"/>
      <c r="Y32" s="64">
        <v>3</v>
      </c>
      <c r="Z32" s="63">
        <v>2</v>
      </c>
      <c r="AA32" s="63">
        <f t="shared" si="0"/>
        <v>8</v>
      </c>
      <c r="AB32" s="92"/>
      <c r="AC32" s="96"/>
      <c r="AD32" s="93"/>
    </row>
    <row r="33" spans="1:30" s="24" customFormat="1" ht="17.25" customHeight="1" x14ac:dyDescent="0.2">
      <c r="A33" s="62">
        <v>11</v>
      </c>
      <c r="B33" s="63">
        <v>3</v>
      </c>
      <c r="C33" s="91">
        <v>10091546560</v>
      </c>
      <c r="D33" s="89" t="s">
        <v>120</v>
      </c>
      <c r="E33" s="64" t="s">
        <v>121</v>
      </c>
      <c r="F33" s="64" t="s">
        <v>27</v>
      </c>
      <c r="G33" s="64" t="s">
        <v>122</v>
      </c>
      <c r="H33" s="67">
        <v>3</v>
      </c>
      <c r="I33" s="63"/>
      <c r="J33" s="64"/>
      <c r="K33" s="63"/>
      <c r="L33" s="64"/>
      <c r="M33" s="64">
        <v>1</v>
      </c>
      <c r="N33" s="64"/>
      <c r="O33" s="64"/>
      <c r="P33" s="63"/>
      <c r="Q33" s="64"/>
      <c r="R33" s="64">
        <v>3</v>
      </c>
      <c r="S33" s="64"/>
      <c r="T33" s="64"/>
      <c r="U33" s="64"/>
      <c r="V33" s="64"/>
      <c r="W33" s="64"/>
      <c r="X33" s="63"/>
      <c r="Y33" s="64"/>
      <c r="Z33" s="63">
        <v>11</v>
      </c>
      <c r="AA33" s="63">
        <f t="shared" si="0"/>
        <v>7</v>
      </c>
      <c r="AB33" s="92"/>
      <c r="AC33" s="96"/>
      <c r="AD33" s="93"/>
    </row>
    <row r="34" spans="1:30" s="24" customFormat="1" ht="17.25" customHeight="1" x14ac:dyDescent="0.2">
      <c r="A34" s="62">
        <v>12</v>
      </c>
      <c r="B34" s="63">
        <v>47</v>
      </c>
      <c r="C34" s="91">
        <v>10090436720</v>
      </c>
      <c r="D34" s="89" t="s">
        <v>123</v>
      </c>
      <c r="E34" s="64" t="s">
        <v>124</v>
      </c>
      <c r="F34" s="63" t="s">
        <v>27</v>
      </c>
      <c r="G34" s="64" t="s">
        <v>105</v>
      </c>
      <c r="H34" s="88"/>
      <c r="I34" s="64"/>
      <c r="J34" s="63"/>
      <c r="K34" s="63"/>
      <c r="L34" s="64"/>
      <c r="M34" s="64"/>
      <c r="N34" s="64"/>
      <c r="O34" s="64"/>
      <c r="P34" s="64">
        <v>5</v>
      </c>
      <c r="Q34" s="64"/>
      <c r="R34" s="64"/>
      <c r="S34" s="64"/>
      <c r="T34" s="64"/>
      <c r="U34" s="64"/>
      <c r="V34" s="64"/>
      <c r="W34" s="64"/>
      <c r="X34" s="64"/>
      <c r="Y34" s="64">
        <v>1</v>
      </c>
      <c r="Z34" s="63">
        <v>4</v>
      </c>
      <c r="AA34" s="63">
        <f t="shared" si="0"/>
        <v>6</v>
      </c>
      <c r="AB34" s="92"/>
      <c r="AC34" s="96"/>
      <c r="AD34" s="93"/>
    </row>
    <row r="35" spans="1:30" s="24" customFormat="1" ht="17.25" customHeight="1" x14ac:dyDescent="0.2">
      <c r="A35" s="62">
        <v>13</v>
      </c>
      <c r="B35" s="63">
        <v>83</v>
      </c>
      <c r="C35" s="91">
        <v>10114922954</v>
      </c>
      <c r="D35" s="89" t="s">
        <v>125</v>
      </c>
      <c r="E35" s="64" t="s">
        <v>126</v>
      </c>
      <c r="F35" s="63" t="s">
        <v>30</v>
      </c>
      <c r="G35" s="63" t="s">
        <v>112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>
        <v>5</v>
      </c>
      <c r="S35" s="64"/>
      <c r="T35" s="64"/>
      <c r="U35" s="64"/>
      <c r="V35" s="64"/>
      <c r="W35" s="64"/>
      <c r="X35" s="63"/>
      <c r="Y35" s="64"/>
      <c r="Z35" s="63">
        <v>19</v>
      </c>
      <c r="AA35" s="63">
        <f t="shared" si="0"/>
        <v>5</v>
      </c>
      <c r="AB35" s="92"/>
      <c r="AC35" s="96"/>
      <c r="AD35" s="93"/>
    </row>
    <row r="36" spans="1:30" s="24" customFormat="1" ht="17.25" customHeight="1" x14ac:dyDescent="0.2">
      <c r="A36" s="62">
        <v>14</v>
      </c>
      <c r="B36" s="63">
        <v>56</v>
      </c>
      <c r="C36" s="91">
        <v>10091810985</v>
      </c>
      <c r="D36" s="89" t="s">
        <v>127</v>
      </c>
      <c r="E36" s="64" t="s">
        <v>128</v>
      </c>
      <c r="F36" s="63" t="s">
        <v>31</v>
      </c>
      <c r="G36" s="63" t="s">
        <v>117</v>
      </c>
      <c r="H36" s="67"/>
      <c r="I36" s="64"/>
      <c r="J36" s="64"/>
      <c r="K36" s="64">
        <v>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3"/>
      <c r="Z36" s="63">
        <v>40</v>
      </c>
      <c r="AA36" s="63">
        <f t="shared" si="0"/>
        <v>5</v>
      </c>
      <c r="AB36" s="92"/>
      <c r="AC36" s="96"/>
      <c r="AD36" s="93"/>
    </row>
    <row r="37" spans="1:30" s="24" customFormat="1" ht="17.25" customHeight="1" x14ac:dyDescent="0.2">
      <c r="A37" s="62">
        <v>15</v>
      </c>
      <c r="B37" s="63">
        <v>55</v>
      </c>
      <c r="C37" s="91">
        <v>10091275667</v>
      </c>
      <c r="D37" s="89" t="s">
        <v>129</v>
      </c>
      <c r="E37" s="64" t="s">
        <v>130</v>
      </c>
      <c r="F37" s="63" t="s">
        <v>31</v>
      </c>
      <c r="G37" s="64" t="s">
        <v>117</v>
      </c>
      <c r="H37" s="64"/>
      <c r="I37" s="64"/>
      <c r="J37" s="64"/>
      <c r="K37" s="64"/>
      <c r="L37" s="64">
        <v>3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2</v>
      </c>
      <c r="Z37" s="63">
        <v>3</v>
      </c>
      <c r="AA37" s="63">
        <f t="shared" si="0"/>
        <v>5</v>
      </c>
      <c r="AB37" s="94"/>
      <c r="AC37" s="94"/>
      <c r="AD37" s="95"/>
    </row>
    <row r="38" spans="1:30" s="24" customFormat="1" ht="17.25" customHeight="1" x14ac:dyDescent="0.2">
      <c r="A38" s="62">
        <v>16</v>
      </c>
      <c r="B38" s="63">
        <v>4</v>
      </c>
      <c r="C38" s="91">
        <v>10125033081</v>
      </c>
      <c r="D38" s="89" t="s">
        <v>131</v>
      </c>
      <c r="E38" s="64" t="s">
        <v>132</v>
      </c>
      <c r="F38" s="64" t="s">
        <v>27</v>
      </c>
      <c r="G38" s="64" t="s">
        <v>122</v>
      </c>
      <c r="H38" s="64"/>
      <c r="I38" s="64"/>
      <c r="J38" s="64">
        <v>1</v>
      </c>
      <c r="K38" s="64"/>
      <c r="L38" s="64"/>
      <c r="M38" s="64"/>
      <c r="N38" s="64"/>
      <c r="O38" s="64"/>
      <c r="P38" s="64"/>
      <c r="Q38" s="64">
        <v>1</v>
      </c>
      <c r="R38" s="64"/>
      <c r="S38" s="64"/>
      <c r="T38" s="64"/>
      <c r="U38" s="64"/>
      <c r="V38" s="64">
        <v>3</v>
      </c>
      <c r="W38" s="64"/>
      <c r="X38" s="64"/>
      <c r="Y38" s="64"/>
      <c r="Z38" s="63">
        <v>13</v>
      </c>
      <c r="AA38" s="63">
        <f t="shared" si="0"/>
        <v>5</v>
      </c>
      <c r="AB38" s="92"/>
      <c r="AC38" s="96"/>
      <c r="AD38" s="93"/>
    </row>
    <row r="39" spans="1:30" s="24" customFormat="1" ht="17.25" customHeight="1" x14ac:dyDescent="0.2">
      <c r="A39" s="62">
        <v>17</v>
      </c>
      <c r="B39" s="63">
        <v>53</v>
      </c>
      <c r="C39" s="91">
        <v>10096458194</v>
      </c>
      <c r="D39" s="89" t="s">
        <v>60</v>
      </c>
      <c r="E39" s="64" t="s">
        <v>61</v>
      </c>
      <c r="F39" s="64" t="s">
        <v>30</v>
      </c>
      <c r="G39" s="64" t="s">
        <v>133</v>
      </c>
      <c r="H39" s="67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>
        <v>3</v>
      </c>
      <c r="T39" s="64"/>
      <c r="U39" s="64"/>
      <c r="V39" s="64"/>
      <c r="W39" s="64">
        <v>2</v>
      </c>
      <c r="X39" s="64"/>
      <c r="Y39" s="64"/>
      <c r="Z39" s="63">
        <v>32</v>
      </c>
      <c r="AA39" s="63">
        <f t="shared" si="0"/>
        <v>5</v>
      </c>
      <c r="AB39" s="92"/>
      <c r="AC39" s="96"/>
      <c r="AD39" s="93"/>
    </row>
    <row r="40" spans="1:30" s="24" customFormat="1" ht="17.25" customHeight="1" x14ac:dyDescent="0.2">
      <c r="A40" s="62">
        <v>18</v>
      </c>
      <c r="B40" s="63">
        <v>44</v>
      </c>
      <c r="C40" s="91">
        <v>10115080982</v>
      </c>
      <c r="D40" s="89" t="s">
        <v>134</v>
      </c>
      <c r="E40" s="64" t="s">
        <v>135</v>
      </c>
      <c r="F40" s="63" t="s">
        <v>30</v>
      </c>
      <c r="G40" s="63" t="s">
        <v>136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>
        <v>3</v>
      </c>
      <c r="Y40" s="64"/>
      <c r="Z40" s="63">
        <v>14</v>
      </c>
      <c r="AA40" s="63">
        <f t="shared" si="0"/>
        <v>3</v>
      </c>
      <c r="AB40" s="92"/>
      <c r="AC40" s="96"/>
      <c r="AD40" s="93"/>
    </row>
    <row r="41" spans="1:30" s="24" customFormat="1" ht="17.25" customHeight="1" x14ac:dyDescent="0.2">
      <c r="A41" s="62">
        <v>19</v>
      </c>
      <c r="B41" s="63">
        <v>48</v>
      </c>
      <c r="C41" s="91">
        <v>10090367305</v>
      </c>
      <c r="D41" s="89" t="s">
        <v>54</v>
      </c>
      <c r="E41" s="64" t="s">
        <v>55</v>
      </c>
      <c r="F41" s="63" t="s">
        <v>30</v>
      </c>
      <c r="G41" s="63" t="s">
        <v>105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>
        <v>2</v>
      </c>
      <c r="V41" s="64"/>
      <c r="W41" s="64"/>
      <c r="X41" s="64"/>
      <c r="Y41" s="64"/>
      <c r="Z41" s="63">
        <v>17</v>
      </c>
      <c r="AA41" s="63">
        <f t="shared" si="0"/>
        <v>2</v>
      </c>
      <c r="AB41" s="92"/>
      <c r="AC41" s="96"/>
      <c r="AD41" s="93"/>
    </row>
    <row r="42" spans="1:30" s="24" customFormat="1" ht="17.25" customHeight="1" x14ac:dyDescent="0.2">
      <c r="A42" s="62">
        <v>20</v>
      </c>
      <c r="B42" s="63">
        <v>49</v>
      </c>
      <c r="C42" s="91">
        <v>10113560510</v>
      </c>
      <c r="D42" s="89" t="s">
        <v>137</v>
      </c>
      <c r="E42" s="64" t="s">
        <v>138</v>
      </c>
      <c r="F42" s="63" t="s">
        <v>31</v>
      </c>
      <c r="G42" s="63" t="s">
        <v>105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3">
        <v>8</v>
      </c>
      <c r="AA42" s="64"/>
      <c r="AB42" s="92"/>
      <c r="AC42" s="96"/>
      <c r="AD42" s="93"/>
    </row>
    <row r="43" spans="1:30" s="24" customFormat="1" ht="17.25" customHeight="1" x14ac:dyDescent="0.2">
      <c r="A43" s="62">
        <v>21</v>
      </c>
      <c r="B43" s="63">
        <v>50</v>
      </c>
      <c r="C43" s="91">
        <v>10091161388</v>
      </c>
      <c r="D43" s="89" t="s">
        <v>63</v>
      </c>
      <c r="E43" s="64" t="s">
        <v>139</v>
      </c>
      <c r="F43" s="63" t="s">
        <v>27</v>
      </c>
      <c r="G43" s="63" t="s">
        <v>133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3">
        <v>9</v>
      </c>
      <c r="AA43" s="64"/>
      <c r="AB43" s="92"/>
      <c r="AC43" s="96"/>
      <c r="AD43" s="93"/>
    </row>
    <row r="44" spans="1:30" s="24" customFormat="1" ht="17.25" customHeight="1" x14ac:dyDescent="0.2">
      <c r="A44" s="62">
        <v>22</v>
      </c>
      <c r="B44" s="63">
        <v>9</v>
      </c>
      <c r="C44" s="91">
        <v>10115494446</v>
      </c>
      <c r="D44" s="89" t="s">
        <v>56</v>
      </c>
      <c r="E44" s="64" t="s">
        <v>57</v>
      </c>
      <c r="F44" s="63" t="s">
        <v>30</v>
      </c>
      <c r="G44" s="63" t="s">
        <v>140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>
        <v>10</v>
      </c>
      <c r="AA44" s="64"/>
      <c r="AB44" s="92"/>
      <c r="AC44" s="96"/>
      <c r="AD44" s="93"/>
    </row>
    <row r="45" spans="1:30" s="24" customFormat="1" ht="17.25" customHeight="1" x14ac:dyDescent="0.2">
      <c r="A45" s="62">
        <v>23</v>
      </c>
      <c r="B45" s="63">
        <v>7</v>
      </c>
      <c r="C45" s="91">
        <v>10113102081</v>
      </c>
      <c r="D45" s="89" t="s">
        <v>141</v>
      </c>
      <c r="E45" s="64" t="s">
        <v>108</v>
      </c>
      <c r="F45" s="63" t="s">
        <v>27</v>
      </c>
      <c r="G45" s="63" t="s">
        <v>142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>
        <v>15</v>
      </c>
      <c r="AA45" s="64"/>
      <c r="AB45" s="92"/>
      <c r="AC45" s="96"/>
      <c r="AD45" s="93"/>
    </row>
    <row r="46" spans="1:30" s="24" customFormat="1" ht="17.25" customHeight="1" x14ac:dyDescent="0.2">
      <c r="A46" s="62">
        <v>24</v>
      </c>
      <c r="B46" s="63">
        <v>84</v>
      </c>
      <c r="C46" s="91">
        <v>10105798688</v>
      </c>
      <c r="D46" s="89" t="s">
        <v>143</v>
      </c>
      <c r="E46" s="64" t="s">
        <v>144</v>
      </c>
      <c r="F46" s="63" t="s">
        <v>30</v>
      </c>
      <c r="G46" s="63" t="s">
        <v>112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>
        <v>16</v>
      </c>
      <c r="AA46" s="64"/>
      <c r="AB46" s="92"/>
      <c r="AC46" s="96"/>
      <c r="AD46" s="93"/>
    </row>
    <row r="47" spans="1:30" s="24" customFormat="1" ht="17.25" customHeight="1" x14ac:dyDescent="0.2">
      <c r="A47" s="62">
        <v>25</v>
      </c>
      <c r="B47" s="63">
        <v>57</v>
      </c>
      <c r="C47" s="91">
        <v>10091971138</v>
      </c>
      <c r="D47" s="89" t="s">
        <v>145</v>
      </c>
      <c r="E47" s="64" t="s">
        <v>146</v>
      </c>
      <c r="F47" s="63" t="s">
        <v>27</v>
      </c>
      <c r="G47" s="63" t="s">
        <v>117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>
        <v>18</v>
      </c>
      <c r="AA47" s="64"/>
      <c r="AB47" s="92"/>
      <c r="AC47" s="96"/>
      <c r="AD47" s="93"/>
    </row>
    <row r="48" spans="1:30" s="24" customFormat="1" ht="17.25" customHeight="1" x14ac:dyDescent="0.2">
      <c r="A48" s="62">
        <v>26</v>
      </c>
      <c r="B48" s="63">
        <v>51</v>
      </c>
      <c r="C48" s="91">
        <v>10128532963</v>
      </c>
      <c r="D48" s="89" t="s">
        <v>75</v>
      </c>
      <c r="E48" s="64" t="s">
        <v>147</v>
      </c>
      <c r="F48" s="63" t="s">
        <v>31</v>
      </c>
      <c r="G48" s="63" t="s">
        <v>133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>
        <v>20</v>
      </c>
      <c r="AA48" s="64"/>
      <c r="AB48" s="92"/>
      <c r="AC48" s="96"/>
      <c r="AD48" s="93"/>
    </row>
    <row r="49" spans="1:30" s="24" customFormat="1" ht="17.25" customHeight="1" x14ac:dyDescent="0.2">
      <c r="A49" s="62">
        <v>27</v>
      </c>
      <c r="B49" s="63">
        <v>40</v>
      </c>
      <c r="C49" s="91">
        <v>10128927734</v>
      </c>
      <c r="D49" s="89" t="s">
        <v>58</v>
      </c>
      <c r="E49" s="64" t="s">
        <v>59</v>
      </c>
      <c r="F49" s="63" t="s">
        <v>27</v>
      </c>
      <c r="G49" s="63" t="s">
        <v>148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>
        <v>21</v>
      </c>
      <c r="AA49" s="64"/>
      <c r="AB49" s="92"/>
      <c r="AC49" s="96"/>
      <c r="AD49" s="93"/>
    </row>
    <row r="50" spans="1:30" s="24" customFormat="1" ht="17.25" customHeight="1" x14ac:dyDescent="0.2">
      <c r="A50" s="62">
        <v>28</v>
      </c>
      <c r="B50" s="63">
        <v>66</v>
      </c>
      <c r="C50" s="91">
        <v>10132637073</v>
      </c>
      <c r="D50" s="89" t="s">
        <v>149</v>
      </c>
      <c r="E50" s="64" t="s">
        <v>150</v>
      </c>
      <c r="F50" s="63" t="s">
        <v>31</v>
      </c>
      <c r="G50" s="63" t="s">
        <v>117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>
        <v>22</v>
      </c>
      <c r="AA50" s="64"/>
      <c r="AB50" s="92"/>
      <c r="AC50" s="96"/>
      <c r="AD50" s="93"/>
    </row>
    <row r="51" spans="1:30" s="24" customFormat="1" ht="17.25" customHeight="1" x14ac:dyDescent="0.2">
      <c r="A51" s="62">
        <v>29</v>
      </c>
      <c r="B51" s="63">
        <v>93</v>
      </c>
      <c r="C51" s="91">
        <v>10131168939</v>
      </c>
      <c r="D51" s="89" t="s">
        <v>151</v>
      </c>
      <c r="E51" s="64" t="s">
        <v>147</v>
      </c>
      <c r="F51" s="63" t="s">
        <v>31</v>
      </c>
      <c r="G51" s="63" t="s">
        <v>152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>
        <v>23</v>
      </c>
      <c r="AA51" s="64"/>
      <c r="AB51" s="92"/>
      <c r="AC51" s="96"/>
      <c r="AD51" s="93"/>
    </row>
    <row r="52" spans="1:30" s="24" customFormat="1" ht="17.25" customHeight="1" x14ac:dyDescent="0.2">
      <c r="A52" s="62">
        <v>30</v>
      </c>
      <c r="B52" s="63">
        <v>10</v>
      </c>
      <c r="C52" s="91">
        <v>10115493739</v>
      </c>
      <c r="D52" s="89" t="s">
        <v>64</v>
      </c>
      <c r="E52" s="64" t="s">
        <v>65</v>
      </c>
      <c r="F52" s="63" t="s">
        <v>31</v>
      </c>
      <c r="G52" s="63" t="s">
        <v>140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>
        <v>26</v>
      </c>
      <c r="AA52" s="64"/>
      <c r="AB52" s="92"/>
      <c r="AC52" s="96"/>
      <c r="AD52" s="93"/>
    </row>
    <row r="53" spans="1:30" s="24" customFormat="1" ht="17.25" customHeight="1" x14ac:dyDescent="0.2">
      <c r="A53" s="62">
        <v>31</v>
      </c>
      <c r="B53" s="63">
        <v>2</v>
      </c>
      <c r="C53" s="91">
        <v>10089414075</v>
      </c>
      <c r="D53" s="89" t="s">
        <v>153</v>
      </c>
      <c r="E53" s="64" t="s">
        <v>76</v>
      </c>
      <c r="F53" s="63" t="s">
        <v>30</v>
      </c>
      <c r="G53" s="63" t="s">
        <v>154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>
        <v>27</v>
      </c>
      <c r="AA53" s="64"/>
      <c r="AB53" s="92"/>
      <c r="AC53" s="96"/>
      <c r="AD53" s="93"/>
    </row>
    <row r="54" spans="1:30" s="24" customFormat="1" ht="17.25" customHeight="1" x14ac:dyDescent="0.2">
      <c r="A54" s="62">
        <v>32</v>
      </c>
      <c r="B54" s="63">
        <v>58</v>
      </c>
      <c r="C54" s="91">
        <v>10119181759</v>
      </c>
      <c r="D54" s="89" t="s">
        <v>155</v>
      </c>
      <c r="E54" s="64" t="s">
        <v>156</v>
      </c>
      <c r="F54" s="63" t="s">
        <v>27</v>
      </c>
      <c r="G54" s="63" t="s">
        <v>117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v>28</v>
      </c>
      <c r="AA54" s="64"/>
      <c r="AB54" s="92"/>
      <c r="AC54" s="96"/>
      <c r="AD54" s="93"/>
    </row>
    <row r="55" spans="1:30" s="24" customFormat="1" ht="17.25" customHeight="1" x14ac:dyDescent="0.2">
      <c r="A55" s="62">
        <v>33</v>
      </c>
      <c r="B55" s="63">
        <v>63</v>
      </c>
      <c r="C55" s="91">
        <v>10096408987</v>
      </c>
      <c r="D55" s="89" t="s">
        <v>157</v>
      </c>
      <c r="E55" s="64" t="s">
        <v>158</v>
      </c>
      <c r="F55" s="63" t="s">
        <v>27</v>
      </c>
      <c r="G55" s="63" t="s">
        <v>117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>
        <v>29</v>
      </c>
      <c r="AA55" s="64"/>
      <c r="AB55" s="92"/>
      <c r="AC55" s="96"/>
      <c r="AD55" s="93"/>
    </row>
    <row r="56" spans="1:30" s="24" customFormat="1" ht="17.25" customHeight="1" x14ac:dyDescent="0.2">
      <c r="A56" s="62">
        <v>34</v>
      </c>
      <c r="B56" s="63">
        <v>77</v>
      </c>
      <c r="C56" s="91">
        <v>10119182163</v>
      </c>
      <c r="D56" s="89" t="s">
        <v>159</v>
      </c>
      <c r="E56" s="64" t="s">
        <v>160</v>
      </c>
      <c r="F56" s="63" t="s">
        <v>30</v>
      </c>
      <c r="G56" s="63" t="s">
        <v>117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>
        <v>31</v>
      </c>
      <c r="AA56" s="64"/>
      <c r="AB56" s="92"/>
      <c r="AC56" s="96"/>
      <c r="AD56" s="93"/>
    </row>
    <row r="57" spans="1:30" s="24" customFormat="1" ht="17.25" customHeight="1" x14ac:dyDescent="0.2">
      <c r="A57" s="62">
        <v>35</v>
      </c>
      <c r="B57" s="63">
        <v>92</v>
      </c>
      <c r="C57" s="91">
        <v>10119461342</v>
      </c>
      <c r="D57" s="89" t="s">
        <v>161</v>
      </c>
      <c r="E57" s="64" t="s">
        <v>162</v>
      </c>
      <c r="F57" s="63" t="s">
        <v>31</v>
      </c>
      <c r="G57" s="63" t="s">
        <v>152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33</v>
      </c>
      <c r="AA57" s="64"/>
      <c r="AB57" s="92"/>
      <c r="AC57" s="96"/>
      <c r="AD57" s="93"/>
    </row>
    <row r="58" spans="1:30" s="24" customFormat="1" ht="17.25" customHeight="1" x14ac:dyDescent="0.2">
      <c r="A58" s="62">
        <v>36</v>
      </c>
      <c r="B58" s="63">
        <v>86</v>
      </c>
      <c r="C58" s="91">
        <v>10110374361</v>
      </c>
      <c r="D58" s="89" t="s">
        <v>163</v>
      </c>
      <c r="E58" s="64" t="s">
        <v>164</v>
      </c>
      <c r="F58" s="63" t="s">
        <v>30</v>
      </c>
      <c r="G58" s="63" t="s">
        <v>112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>
        <v>35</v>
      </c>
      <c r="AA58" s="64"/>
      <c r="AB58" s="92"/>
      <c r="AC58" s="96"/>
      <c r="AD58" s="93"/>
    </row>
    <row r="59" spans="1:30" s="24" customFormat="1" ht="17.25" customHeight="1" x14ac:dyDescent="0.2">
      <c r="A59" s="62">
        <v>37</v>
      </c>
      <c r="B59" s="63">
        <v>22</v>
      </c>
      <c r="C59" s="91">
        <v>10094923675</v>
      </c>
      <c r="D59" s="89" t="s">
        <v>165</v>
      </c>
      <c r="E59" s="64" t="s">
        <v>104</v>
      </c>
      <c r="F59" s="63" t="s">
        <v>27</v>
      </c>
      <c r="G59" s="63" t="s">
        <v>166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>
        <v>36</v>
      </c>
      <c r="AA59" s="64"/>
      <c r="AB59" s="92"/>
      <c r="AC59" s="96"/>
      <c r="AD59" s="93"/>
    </row>
    <row r="60" spans="1:30" s="24" customFormat="1" ht="17.25" customHeight="1" x14ac:dyDescent="0.2">
      <c r="A60" s="62">
        <v>38</v>
      </c>
      <c r="B60" s="63">
        <v>65</v>
      </c>
      <c r="C60" s="91">
        <v>10104925082</v>
      </c>
      <c r="D60" s="89" t="s">
        <v>167</v>
      </c>
      <c r="E60" s="64" t="s">
        <v>168</v>
      </c>
      <c r="F60" s="63" t="s">
        <v>27</v>
      </c>
      <c r="G60" s="63" t="s">
        <v>117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>
        <v>37</v>
      </c>
      <c r="AA60" s="64"/>
      <c r="AB60" s="92"/>
      <c r="AC60" s="96"/>
      <c r="AD60" s="93"/>
    </row>
    <row r="61" spans="1:30" s="24" customFormat="1" ht="17.25" customHeight="1" x14ac:dyDescent="0.2">
      <c r="A61" s="62">
        <v>39</v>
      </c>
      <c r="B61" s="63">
        <v>76</v>
      </c>
      <c r="C61" s="91">
        <v>10125505048</v>
      </c>
      <c r="D61" s="89" t="s">
        <v>169</v>
      </c>
      <c r="E61" s="64" t="s">
        <v>170</v>
      </c>
      <c r="F61" s="63" t="s">
        <v>27</v>
      </c>
      <c r="G61" s="63" t="s">
        <v>117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>
        <v>38</v>
      </c>
      <c r="AA61" s="64"/>
      <c r="AB61" s="92"/>
      <c r="AC61" s="96"/>
      <c r="AD61" s="93"/>
    </row>
    <row r="62" spans="1:30" s="24" customFormat="1" ht="17.25" customHeight="1" x14ac:dyDescent="0.2">
      <c r="A62" s="62">
        <v>40</v>
      </c>
      <c r="B62" s="63">
        <v>61</v>
      </c>
      <c r="C62" s="91">
        <v>10129071823</v>
      </c>
      <c r="D62" s="89" t="s">
        <v>171</v>
      </c>
      <c r="E62" s="64" t="s">
        <v>172</v>
      </c>
      <c r="F62" s="63" t="s">
        <v>31</v>
      </c>
      <c r="G62" s="63" t="s">
        <v>117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>
        <v>39</v>
      </c>
      <c r="AA62" s="64"/>
      <c r="AB62" s="92"/>
      <c r="AC62" s="96"/>
      <c r="AD62" s="93"/>
    </row>
    <row r="63" spans="1:30" s="24" customFormat="1" ht="17.25" customHeight="1" x14ac:dyDescent="0.2">
      <c r="A63" s="62">
        <v>41</v>
      </c>
      <c r="B63" s="63">
        <v>88</v>
      </c>
      <c r="C63" s="91">
        <v>10106037350</v>
      </c>
      <c r="D63" s="89" t="s">
        <v>173</v>
      </c>
      <c r="E63" s="64" t="s">
        <v>174</v>
      </c>
      <c r="F63" s="63" t="s">
        <v>30</v>
      </c>
      <c r="G63" s="63" t="s">
        <v>112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>
        <v>41</v>
      </c>
      <c r="AA63" s="64"/>
      <c r="AB63" s="92"/>
      <c r="AC63" s="96"/>
      <c r="AD63" s="93"/>
    </row>
    <row r="64" spans="1:30" s="24" customFormat="1" ht="17.25" customHeight="1" x14ac:dyDescent="0.2">
      <c r="A64" s="62" t="s">
        <v>22</v>
      </c>
      <c r="B64" s="63">
        <v>26</v>
      </c>
      <c r="C64" s="91">
        <v>10104991770</v>
      </c>
      <c r="D64" s="89" t="s">
        <v>175</v>
      </c>
      <c r="E64" s="64" t="s">
        <v>176</v>
      </c>
      <c r="F64" s="63" t="s">
        <v>30</v>
      </c>
      <c r="G64" s="63" t="s">
        <v>100</v>
      </c>
      <c r="H64" s="64">
        <v>1</v>
      </c>
      <c r="I64" s="64">
        <v>3</v>
      </c>
      <c r="J64" s="64">
        <v>2</v>
      </c>
      <c r="K64" s="64"/>
      <c r="L64" s="64">
        <v>1</v>
      </c>
      <c r="M64" s="64"/>
      <c r="N64" s="64">
        <v>1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3">
        <f t="shared" ref="AA64:AA65" si="1">SUM(H64:Y64)</f>
        <v>8</v>
      </c>
      <c r="AB64" s="92"/>
      <c r="AC64" s="96"/>
      <c r="AD64" s="93"/>
    </row>
    <row r="65" spans="1:30" s="24" customFormat="1" ht="17.25" customHeight="1" x14ac:dyDescent="0.2">
      <c r="A65" s="62" t="s">
        <v>22</v>
      </c>
      <c r="B65" s="63">
        <v>43</v>
      </c>
      <c r="C65" s="91">
        <v>10119189944</v>
      </c>
      <c r="D65" s="89" t="s">
        <v>177</v>
      </c>
      <c r="E65" s="64" t="s">
        <v>178</v>
      </c>
      <c r="F65" s="63" t="s">
        <v>31</v>
      </c>
      <c r="G65" s="68" t="s">
        <v>136</v>
      </c>
      <c r="H65" s="64">
        <v>5</v>
      </c>
      <c r="I65" s="64">
        <v>2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3">
        <f t="shared" si="1"/>
        <v>7</v>
      </c>
      <c r="AB65" s="97"/>
      <c r="AC65" s="97"/>
      <c r="AD65" s="95"/>
    </row>
    <row r="66" spans="1:30" s="24" customFormat="1" ht="17.25" customHeight="1" x14ac:dyDescent="0.2">
      <c r="A66" s="62" t="s">
        <v>22</v>
      </c>
      <c r="B66" s="63">
        <v>5</v>
      </c>
      <c r="C66" s="91">
        <v>10119124266</v>
      </c>
      <c r="D66" s="89" t="s">
        <v>179</v>
      </c>
      <c r="E66" s="64" t="s">
        <v>180</v>
      </c>
      <c r="F66" s="63" t="s">
        <v>27</v>
      </c>
      <c r="G66" s="68" t="s">
        <v>122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97"/>
      <c r="AC66" s="97"/>
      <c r="AD66" s="95"/>
    </row>
    <row r="67" spans="1:30" s="24" customFormat="1" ht="17.25" customHeight="1" x14ac:dyDescent="0.2">
      <c r="A67" s="62" t="s">
        <v>22</v>
      </c>
      <c r="B67" s="63">
        <v>82</v>
      </c>
      <c r="C67" s="91">
        <v>10128097271</v>
      </c>
      <c r="D67" s="89" t="s">
        <v>181</v>
      </c>
      <c r="E67" s="64" t="s">
        <v>182</v>
      </c>
      <c r="F67" s="63" t="s">
        <v>27</v>
      </c>
      <c r="G67" s="68" t="s">
        <v>117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97"/>
      <c r="AC67" s="97"/>
      <c r="AD67" s="95"/>
    </row>
    <row r="68" spans="1:30" s="24" customFormat="1" ht="17.25" customHeight="1" x14ac:dyDescent="0.2">
      <c r="A68" s="62" t="s">
        <v>22</v>
      </c>
      <c r="B68" s="63">
        <v>1</v>
      </c>
      <c r="C68" s="91">
        <v>10123791481</v>
      </c>
      <c r="D68" s="89" t="s">
        <v>183</v>
      </c>
      <c r="E68" s="64" t="s">
        <v>184</v>
      </c>
      <c r="F68" s="63" t="s">
        <v>30</v>
      </c>
      <c r="G68" s="68" t="s">
        <v>154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97"/>
      <c r="AC68" s="97"/>
      <c r="AD68" s="95"/>
    </row>
    <row r="69" spans="1:30" s="24" customFormat="1" ht="17.25" customHeight="1" x14ac:dyDescent="0.2">
      <c r="A69" s="62" t="s">
        <v>22</v>
      </c>
      <c r="B69" s="63">
        <v>42</v>
      </c>
      <c r="C69" s="91">
        <v>10115495355</v>
      </c>
      <c r="D69" s="89" t="s">
        <v>185</v>
      </c>
      <c r="E69" s="64" t="s">
        <v>186</v>
      </c>
      <c r="F69" s="63" t="s">
        <v>31</v>
      </c>
      <c r="G69" s="68" t="s">
        <v>136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97"/>
      <c r="AC69" s="97"/>
      <c r="AD69" s="95"/>
    </row>
    <row r="70" spans="1:30" s="24" customFormat="1" ht="17.25" customHeight="1" x14ac:dyDescent="0.2">
      <c r="A70" s="62" t="s">
        <v>22</v>
      </c>
      <c r="B70" s="63">
        <v>60</v>
      </c>
      <c r="C70" s="91">
        <v>10112132990</v>
      </c>
      <c r="D70" s="89" t="s">
        <v>187</v>
      </c>
      <c r="E70" s="64" t="s">
        <v>188</v>
      </c>
      <c r="F70" s="63" t="s">
        <v>31</v>
      </c>
      <c r="G70" s="68" t="s">
        <v>117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97"/>
      <c r="AC70" s="97"/>
      <c r="AD70" s="95"/>
    </row>
    <row r="71" spans="1:30" s="24" customFormat="1" ht="17.25" customHeight="1" x14ac:dyDescent="0.2">
      <c r="A71" s="62" t="s">
        <v>22</v>
      </c>
      <c r="B71" s="63">
        <v>35</v>
      </c>
      <c r="C71" s="91">
        <v>10131547845</v>
      </c>
      <c r="D71" s="89" t="s">
        <v>52</v>
      </c>
      <c r="E71" s="64" t="s">
        <v>53</v>
      </c>
      <c r="F71" s="63" t="s">
        <v>27</v>
      </c>
      <c r="G71" s="68" t="s">
        <v>148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97"/>
      <c r="AC71" s="97"/>
      <c r="AD71" s="95"/>
    </row>
    <row r="72" spans="1:30" s="24" customFormat="1" ht="17.25" customHeight="1" x14ac:dyDescent="0.2">
      <c r="A72" s="62" t="s">
        <v>22</v>
      </c>
      <c r="B72" s="63">
        <v>90</v>
      </c>
      <c r="C72" s="91">
        <v>10119568547</v>
      </c>
      <c r="D72" s="89" t="s">
        <v>189</v>
      </c>
      <c r="E72" s="64" t="s">
        <v>164</v>
      </c>
      <c r="F72" s="63" t="s">
        <v>31</v>
      </c>
      <c r="G72" s="68" t="s">
        <v>152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97"/>
      <c r="AC72" s="97"/>
      <c r="AD72" s="95"/>
    </row>
    <row r="73" spans="1:30" s="24" customFormat="1" ht="17.25" customHeight="1" x14ac:dyDescent="0.2">
      <c r="A73" s="62" t="s">
        <v>22</v>
      </c>
      <c r="B73" s="63">
        <v>6</v>
      </c>
      <c r="C73" s="91">
        <v>10113102384</v>
      </c>
      <c r="D73" s="89" t="s">
        <v>190</v>
      </c>
      <c r="E73" s="64" t="s">
        <v>78</v>
      </c>
      <c r="F73" s="63" t="s">
        <v>30</v>
      </c>
      <c r="G73" s="68" t="s">
        <v>142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97"/>
      <c r="AC73" s="97"/>
      <c r="AD73" s="95"/>
    </row>
    <row r="74" spans="1:30" s="24" customFormat="1" ht="17.25" customHeight="1" x14ac:dyDescent="0.2">
      <c r="A74" s="62" t="s">
        <v>22</v>
      </c>
      <c r="B74" s="63">
        <v>38</v>
      </c>
      <c r="C74" s="91">
        <v>10113844739</v>
      </c>
      <c r="D74" s="89" t="s">
        <v>222</v>
      </c>
      <c r="E74" s="64" t="s">
        <v>62</v>
      </c>
      <c r="F74" s="63" t="s">
        <v>27</v>
      </c>
      <c r="G74" s="68" t="s">
        <v>148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97"/>
      <c r="AC74" s="97"/>
      <c r="AD74" s="95"/>
    </row>
    <row r="75" spans="1:30" s="24" customFormat="1" ht="17.25" customHeight="1" x14ac:dyDescent="0.2">
      <c r="A75" s="62" t="s">
        <v>22</v>
      </c>
      <c r="B75" s="63">
        <v>62</v>
      </c>
      <c r="C75" s="91">
        <v>10129071824</v>
      </c>
      <c r="D75" s="89" t="s">
        <v>191</v>
      </c>
      <c r="E75" s="64" t="s">
        <v>192</v>
      </c>
      <c r="F75" s="63" t="s">
        <v>31</v>
      </c>
      <c r="G75" s="68" t="s">
        <v>117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97"/>
      <c r="AC75" s="97"/>
      <c r="AD75" s="95"/>
    </row>
    <row r="76" spans="1:30" s="24" customFormat="1" ht="17.25" customHeight="1" x14ac:dyDescent="0.2">
      <c r="A76" s="62" t="s">
        <v>22</v>
      </c>
      <c r="B76" s="63">
        <v>81</v>
      </c>
      <c r="C76" s="91">
        <v>10115980759</v>
      </c>
      <c r="D76" s="89" t="s">
        <v>193</v>
      </c>
      <c r="E76" s="64" t="s">
        <v>194</v>
      </c>
      <c r="F76" s="63" t="s">
        <v>30</v>
      </c>
      <c r="G76" s="68" t="s">
        <v>117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97"/>
      <c r="AC76" s="97"/>
      <c r="AD76" s="95"/>
    </row>
    <row r="77" spans="1:30" s="24" customFormat="1" ht="17.25" customHeight="1" x14ac:dyDescent="0.2">
      <c r="A77" s="62" t="s">
        <v>22</v>
      </c>
      <c r="B77" s="63">
        <v>37</v>
      </c>
      <c r="C77" s="91">
        <v>10131546936</v>
      </c>
      <c r="D77" s="89" t="s">
        <v>69</v>
      </c>
      <c r="E77" s="64" t="s">
        <v>195</v>
      </c>
      <c r="F77" s="63" t="s">
        <v>27</v>
      </c>
      <c r="G77" s="68" t="s">
        <v>148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97"/>
      <c r="AC77" s="97"/>
      <c r="AD77" s="95"/>
    </row>
    <row r="78" spans="1:30" s="24" customFormat="1" ht="17.25" customHeight="1" x14ac:dyDescent="0.2">
      <c r="A78" s="62" t="s">
        <v>22</v>
      </c>
      <c r="B78" s="63">
        <v>45</v>
      </c>
      <c r="C78" s="91">
        <v>10125782308</v>
      </c>
      <c r="D78" s="89" t="s">
        <v>196</v>
      </c>
      <c r="E78" s="64" t="s">
        <v>197</v>
      </c>
      <c r="F78" s="63" t="s">
        <v>31</v>
      </c>
      <c r="G78" s="68" t="s">
        <v>136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97"/>
      <c r="AC78" s="97"/>
      <c r="AD78" s="95"/>
    </row>
    <row r="79" spans="1:30" s="24" customFormat="1" ht="17.25" customHeight="1" x14ac:dyDescent="0.2">
      <c r="A79" s="62" t="s">
        <v>22</v>
      </c>
      <c r="B79" s="63">
        <v>74</v>
      </c>
      <c r="C79" s="91">
        <v>10105977534</v>
      </c>
      <c r="D79" s="89" t="s">
        <v>198</v>
      </c>
      <c r="E79" s="64" t="s">
        <v>199</v>
      </c>
      <c r="F79" s="63" t="s">
        <v>27</v>
      </c>
      <c r="G79" s="68" t="s">
        <v>117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97"/>
      <c r="AC79" s="97"/>
      <c r="AD79" s="95"/>
    </row>
    <row r="80" spans="1:30" s="24" customFormat="1" ht="17.25" customHeight="1" x14ac:dyDescent="0.2">
      <c r="A80" s="62" t="s">
        <v>22</v>
      </c>
      <c r="B80" s="63">
        <v>11</v>
      </c>
      <c r="C80" s="91">
        <v>10127428274</v>
      </c>
      <c r="D80" s="89" t="s">
        <v>66</v>
      </c>
      <c r="E80" s="64" t="s">
        <v>67</v>
      </c>
      <c r="F80" s="63" t="s">
        <v>31</v>
      </c>
      <c r="G80" s="68" t="s">
        <v>140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97"/>
      <c r="AC80" s="97"/>
      <c r="AD80" s="95"/>
    </row>
    <row r="81" spans="1:30" s="24" customFormat="1" ht="17.25" customHeight="1" x14ac:dyDescent="0.2">
      <c r="A81" s="62" t="s">
        <v>22</v>
      </c>
      <c r="B81" s="63">
        <v>71</v>
      </c>
      <c r="C81" s="91">
        <v>10129071820</v>
      </c>
      <c r="D81" s="89" t="s">
        <v>200</v>
      </c>
      <c r="E81" s="64" t="s">
        <v>201</v>
      </c>
      <c r="F81" s="63" t="s">
        <v>31</v>
      </c>
      <c r="G81" s="68" t="s">
        <v>117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97"/>
      <c r="AC81" s="97"/>
      <c r="AD81" s="95"/>
    </row>
    <row r="82" spans="1:30" s="24" customFormat="1" ht="17.25" customHeight="1" x14ac:dyDescent="0.2">
      <c r="A82" s="62" t="s">
        <v>22</v>
      </c>
      <c r="B82" s="63">
        <v>33</v>
      </c>
      <c r="C82" s="91">
        <v>10105798890</v>
      </c>
      <c r="D82" s="89" t="s">
        <v>202</v>
      </c>
      <c r="E82" s="64" t="s">
        <v>77</v>
      </c>
      <c r="F82" s="63" t="s">
        <v>30</v>
      </c>
      <c r="G82" s="68" t="s">
        <v>203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97"/>
      <c r="AC82" s="97"/>
      <c r="AD82" s="95"/>
    </row>
    <row r="83" spans="1:30" s="24" customFormat="1" ht="17.25" customHeight="1" x14ac:dyDescent="0.2">
      <c r="A83" s="62" t="s">
        <v>22</v>
      </c>
      <c r="B83" s="63">
        <v>73</v>
      </c>
      <c r="C83" s="91">
        <v>10115074316</v>
      </c>
      <c r="D83" s="89" t="s">
        <v>204</v>
      </c>
      <c r="E83" s="64" t="s">
        <v>205</v>
      </c>
      <c r="F83" s="63" t="s">
        <v>27</v>
      </c>
      <c r="G83" s="68" t="s">
        <v>117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97"/>
      <c r="AC83" s="97"/>
      <c r="AD83" s="95"/>
    </row>
    <row r="84" spans="1:30" s="24" customFormat="1" ht="17.25" customHeight="1" x14ac:dyDescent="0.2">
      <c r="A84" s="62" t="s">
        <v>22</v>
      </c>
      <c r="B84" s="63">
        <v>75</v>
      </c>
      <c r="C84" s="91">
        <v>10125236478</v>
      </c>
      <c r="D84" s="89" t="s">
        <v>206</v>
      </c>
      <c r="E84" s="64" t="s">
        <v>70</v>
      </c>
      <c r="F84" s="63" t="s">
        <v>30</v>
      </c>
      <c r="G84" s="68" t="s">
        <v>117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97"/>
      <c r="AC84" s="97"/>
      <c r="AD84" s="95"/>
    </row>
    <row r="85" spans="1:30" s="24" customFormat="1" ht="17.25" customHeight="1" x14ac:dyDescent="0.2">
      <c r="A85" s="62" t="s">
        <v>22</v>
      </c>
      <c r="B85" s="63">
        <v>85</v>
      </c>
      <c r="C85" s="91">
        <v>10115797469</v>
      </c>
      <c r="D85" s="89" t="s">
        <v>207</v>
      </c>
      <c r="E85" s="64" t="s">
        <v>160</v>
      </c>
      <c r="F85" s="63" t="s">
        <v>30</v>
      </c>
      <c r="G85" s="68" t="s">
        <v>112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97"/>
      <c r="AC85" s="97"/>
      <c r="AD85" s="95"/>
    </row>
    <row r="86" spans="1:30" s="24" customFormat="1" ht="17.25" customHeight="1" x14ac:dyDescent="0.2">
      <c r="A86" s="62" t="s">
        <v>22</v>
      </c>
      <c r="B86" s="63">
        <v>64</v>
      </c>
      <c r="C86" s="91">
        <v>10196307143</v>
      </c>
      <c r="D86" s="89" t="s">
        <v>208</v>
      </c>
      <c r="E86" s="64" t="s">
        <v>209</v>
      </c>
      <c r="F86" s="63" t="s">
        <v>30</v>
      </c>
      <c r="G86" s="68" t="s">
        <v>117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97"/>
      <c r="AC86" s="97"/>
      <c r="AD86" s="95"/>
    </row>
    <row r="87" spans="1:30" s="24" customFormat="1" ht="17.25" customHeight="1" x14ac:dyDescent="0.2">
      <c r="A87" s="62" t="s">
        <v>22</v>
      </c>
      <c r="B87" s="63">
        <v>8</v>
      </c>
      <c r="C87" s="91">
        <v>10132558362</v>
      </c>
      <c r="D87" s="89" t="s">
        <v>210</v>
      </c>
      <c r="E87" s="64" t="s">
        <v>211</v>
      </c>
      <c r="F87" s="63" t="s">
        <v>30</v>
      </c>
      <c r="G87" s="68" t="s">
        <v>142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97"/>
      <c r="AC87" s="97"/>
      <c r="AD87" s="95"/>
    </row>
    <row r="88" spans="1:30" s="24" customFormat="1" ht="17.25" customHeight="1" x14ac:dyDescent="0.2">
      <c r="A88" s="62" t="s">
        <v>22</v>
      </c>
      <c r="B88" s="63">
        <v>69</v>
      </c>
      <c r="C88" s="91">
        <v>10129293304</v>
      </c>
      <c r="D88" s="89" t="s">
        <v>212</v>
      </c>
      <c r="E88" s="64" t="s">
        <v>213</v>
      </c>
      <c r="F88" s="63" t="s">
        <v>31</v>
      </c>
      <c r="G88" s="68" t="s">
        <v>117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97"/>
      <c r="AC88" s="97"/>
      <c r="AD88" s="95"/>
    </row>
    <row r="89" spans="1:30" s="24" customFormat="1" ht="17.25" customHeight="1" x14ac:dyDescent="0.2">
      <c r="A89" s="62" t="s">
        <v>22</v>
      </c>
      <c r="B89" s="63">
        <v>52</v>
      </c>
      <c r="C89" s="91">
        <v>10107339978</v>
      </c>
      <c r="D89" s="89" t="s">
        <v>71</v>
      </c>
      <c r="E89" s="64" t="s">
        <v>72</v>
      </c>
      <c r="F89" s="63" t="s">
        <v>27</v>
      </c>
      <c r="G89" s="68" t="s">
        <v>133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97"/>
      <c r="AC89" s="97"/>
      <c r="AD89" s="95"/>
    </row>
    <row r="90" spans="1:30" s="24" customFormat="1" ht="17.25" customHeight="1" x14ac:dyDescent="0.2">
      <c r="A90" s="62" t="s">
        <v>22</v>
      </c>
      <c r="B90" s="63">
        <v>68</v>
      </c>
      <c r="C90" s="91">
        <v>10119247235</v>
      </c>
      <c r="D90" s="89" t="s">
        <v>214</v>
      </c>
      <c r="E90" s="64" t="s">
        <v>215</v>
      </c>
      <c r="F90" s="63" t="s">
        <v>31</v>
      </c>
      <c r="G90" s="68" t="s">
        <v>117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97"/>
      <c r="AC90" s="97"/>
      <c r="AD90" s="95"/>
    </row>
    <row r="91" spans="1:30" s="24" customFormat="1" ht="17.25" customHeight="1" x14ac:dyDescent="0.2">
      <c r="A91" s="62" t="s">
        <v>22</v>
      </c>
      <c r="B91" s="63">
        <v>12</v>
      </c>
      <c r="C91" s="91">
        <v>10127428375</v>
      </c>
      <c r="D91" s="89" t="s">
        <v>73</v>
      </c>
      <c r="E91" s="64" t="s">
        <v>74</v>
      </c>
      <c r="F91" s="63" t="s">
        <v>31</v>
      </c>
      <c r="G91" s="68" t="s">
        <v>140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97"/>
      <c r="AC91" s="97"/>
      <c r="AD91" s="95"/>
    </row>
    <row r="92" spans="1:30" s="24" customFormat="1" ht="17.25" customHeight="1" x14ac:dyDescent="0.2">
      <c r="A92" s="62" t="s">
        <v>22</v>
      </c>
      <c r="B92" s="63">
        <v>70</v>
      </c>
      <c r="C92" s="91">
        <v>10132104078</v>
      </c>
      <c r="D92" s="89" t="s">
        <v>216</v>
      </c>
      <c r="E92" s="64" t="s">
        <v>217</v>
      </c>
      <c r="F92" s="63" t="s">
        <v>31</v>
      </c>
      <c r="G92" s="68" t="s">
        <v>117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97"/>
      <c r="AC92" s="97"/>
      <c r="AD92" s="95"/>
    </row>
    <row r="93" spans="1:30" s="24" customFormat="1" ht="17.25" customHeight="1" x14ac:dyDescent="0.2">
      <c r="A93" s="62" t="s">
        <v>22</v>
      </c>
      <c r="B93" s="63">
        <v>32</v>
      </c>
      <c r="C93" s="91">
        <v>10126946409</v>
      </c>
      <c r="D93" s="89" t="s">
        <v>218</v>
      </c>
      <c r="E93" s="64" t="s">
        <v>68</v>
      </c>
      <c r="F93" s="63" t="s">
        <v>30</v>
      </c>
      <c r="G93" s="68" t="s">
        <v>203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97"/>
      <c r="AC93" s="97"/>
      <c r="AD93" s="95"/>
    </row>
    <row r="94" spans="1:30" s="24" customFormat="1" ht="17.25" customHeight="1" thickBot="1" x14ac:dyDescent="0.25">
      <c r="A94" s="81" t="s">
        <v>22</v>
      </c>
      <c r="B94" s="65">
        <v>34</v>
      </c>
      <c r="C94" s="98">
        <v>10132515320</v>
      </c>
      <c r="D94" s="90" t="s">
        <v>219</v>
      </c>
      <c r="E94" s="66" t="s">
        <v>220</v>
      </c>
      <c r="F94" s="65" t="s">
        <v>31</v>
      </c>
      <c r="G94" s="102" t="s">
        <v>203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99"/>
      <c r="AC94" s="99"/>
      <c r="AD94" s="100"/>
    </row>
    <row r="95" spans="1:30" ht="8.25" customHeight="1" thickTop="1" thickBot="1" x14ac:dyDescent="0.25">
      <c r="A95" s="56"/>
      <c r="B95" s="57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1:30" s="80" customFormat="1" ht="15.75" thickTop="1" x14ac:dyDescent="0.2">
      <c r="A96" s="116" t="s">
        <v>4</v>
      </c>
      <c r="B96" s="117"/>
      <c r="C96" s="117"/>
      <c r="D96" s="117"/>
      <c r="E96" s="59"/>
      <c r="F96" s="59"/>
      <c r="G96" s="117" t="s">
        <v>5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22"/>
    </row>
    <row r="97" spans="1:30" ht="15" x14ac:dyDescent="0.2">
      <c r="A97" s="6" t="s">
        <v>92</v>
      </c>
      <c r="B97" s="4"/>
      <c r="C97" s="8"/>
      <c r="D97" s="9"/>
      <c r="E97" s="10"/>
      <c r="F97" s="9"/>
      <c r="G97" s="5" t="s">
        <v>33</v>
      </c>
      <c r="H97" s="18">
        <v>16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AB97" s="12"/>
      <c r="AC97" s="13" t="s">
        <v>34</v>
      </c>
      <c r="AD97" s="20">
        <f>COUNTIF(F$21:F204,"ЗМС")</f>
        <v>0</v>
      </c>
    </row>
    <row r="98" spans="1:30" ht="15" x14ac:dyDescent="0.2">
      <c r="A98" s="6" t="s">
        <v>93</v>
      </c>
      <c r="B98" s="4"/>
      <c r="C98" s="14"/>
      <c r="D98" s="3"/>
      <c r="E98" s="15"/>
      <c r="F98" s="3"/>
      <c r="G98" s="5" t="s">
        <v>35</v>
      </c>
      <c r="H98" s="22">
        <f>H99+H103</f>
        <v>72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AB98" s="11"/>
      <c r="AC98" s="13" t="s">
        <v>36</v>
      </c>
      <c r="AD98" s="20">
        <f>COUNTIF(F$21:F204,"МСМК")</f>
        <v>0</v>
      </c>
    </row>
    <row r="99" spans="1:30" ht="15" x14ac:dyDescent="0.2">
      <c r="A99" s="6" t="s">
        <v>94</v>
      </c>
      <c r="B99" s="4"/>
      <c r="C99" s="16"/>
      <c r="D99" s="3"/>
      <c r="E99" s="15"/>
      <c r="F99" s="3"/>
      <c r="G99" s="5" t="s">
        <v>37</v>
      </c>
      <c r="H99" s="22">
        <f>H100+H101+H102+H103</f>
        <v>72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AB99" s="11"/>
      <c r="AC99" s="13" t="s">
        <v>38</v>
      </c>
      <c r="AD99" s="20">
        <f>COUNTIF(F$21:F204,"МС")</f>
        <v>0</v>
      </c>
    </row>
    <row r="100" spans="1:30" ht="15" x14ac:dyDescent="0.2">
      <c r="A100" s="6" t="s">
        <v>44</v>
      </c>
      <c r="B100" s="4"/>
      <c r="C100" s="16"/>
      <c r="D100" s="3"/>
      <c r="E100" s="15"/>
      <c r="F100" s="3"/>
      <c r="G100" s="5" t="s">
        <v>39</v>
      </c>
      <c r="H100" s="22">
        <f>COUNT(A23:A94)</f>
        <v>41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AB100" s="11"/>
      <c r="AC100" s="13" t="s">
        <v>27</v>
      </c>
      <c r="AD100" s="20">
        <f>COUNTIF(F$20:F94,"КМС")</f>
        <v>25</v>
      </c>
    </row>
    <row r="101" spans="1:30" ht="15" x14ac:dyDescent="0.2">
      <c r="A101" s="17"/>
      <c r="B101" s="2"/>
      <c r="C101" s="18"/>
      <c r="D101" s="3"/>
      <c r="E101" s="15"/>
      <c r="F101" s="3"/>
      <c r="G101" s="5" t="s">
        <v>40</v>
      </c>
      <c r="H101" s="22">
        <f>COUNTIF(A23:A94,"НФ")</f>
        <v>31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AB101" s="11"/>
      <c r="AC101" s="13" t="s">
        <v>30</v>
      </c>
      <c r="AD101" s="20">
        <f>COUNTIF(F$22:F94,"1 СР")</f>
        <v>22</v>
      </c>
    </row>
    <row r="102" spans="1:30" ht="15" x14ac:dyDescent="0.2">
      <c r="A102" s="7"/>
      <c r="B102" s="4"/>
      <c r="C102" s="16"/>
      <c r="D102" s="3"/>
      <c r="E102" s="15"/>
      <c r="F102" s="3"/>
      <c r="G102" s="5" t="s">
        <v>41</v>
      </c>
      <c r="H102" s="22">
        <f>COUNTIF(A23:A94,"ДСКВ")</f>
        <v>0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AB102" s="11"/>
      <c r="AC102" s="19" t="s">
        <v>31</v>
      </c>
      <c r="AD102" s="20">
        <f>COUNTIF(F$22:F206,"2 СР")</f>
        <v>25</v>
      </c>
    </row>
    <row r="103" spans="1:30" ht="15" x14ac:dyDescent="0.2">
      <c r="A103" s="7"/>
      <c r="B103" s="4"/>
      <c r="C103" s="16"/>
      <c r="D103" s="35"/>
      <c r="E103" s="78"/>
      <c r="F103" s="35"/>
      <c r="G103" s="5" t="s">
        <v>42</v>
      </c>
      <c r="H103" s="22">
        <f>COUNTIF(A23:A94,"НС")</f>
        <v>0</v>
      </c>
      <c r="I103" s="21"/>
      <c r="J103" s="21"/>
      <c r="K103" s="21"/>
      <c r="L103" s="21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21"/>
      <c r="AA103" s="21"/>
      <c r="AB103" s="79"/>
      <c r="AC103" s="19" t="s">
        <v>32</v>
      </c>
      <c r="AD103" s="20">
        <f>COUNTIF(F$22:F207,"3 СР")</f>
        <v>0</v>
      </c>
    </row>
    <row r="104" spans="1:30" ht="7.5" customHeight="1" x14ac:dyDescent="0.2">
      <c r="A104" s="73"/>
      <c r="B104" s="35"/>
      <c r="C104" s="35"/>
      <c r="D104" s="3"/>
      <c r="E104" s="15"/>
      <c r="F104" s="3"/>
      <c r="G104" s="2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74"/>
      <c r="AA104" s="75"/>
      <c r="AB104" s="11"/>
      <c r="AC104" s="76"/>
      <c r="AD104" s="77"/>
    </row>
    <row r="105" spans="1:30" s="80" customFormat="1" ht="15" x14ac:dyDescent="0.2">
      <c r="A105" s="120" t="s">
        <v>2</v>
      </c>
      <c r="B105" s="121"/>
      <c r="C105" s="121"/>
      <c r="D105" s="121"/>
      <c r="E105" s="121" t="s">
        <v>10</v>
      </c>
      <c r="F105" s="121"/>
      <c r="G105" s="121"/>
      <c r="H105" s="121" t="s">
        <v>3</v>
      </c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 t="s">
        <v>45</v>
      </c>
      <c r="AA105" s="121"/>
      <c r="AB105" s="121"/>
      <c r="AC105" s="121"/>
      <c r="AD105" s="125"/>
    </row>
    <row r="106" spans="1:30" x14ac:dyDescent="0.2">
      <c r="A106" s="112"/>
      <c r="B106" s="113"/>
      <c r="C106" s="113"/>
      <c r="D106" s="113"/>
      <c r="E106" s="113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71"/>
      <c r="AA106" s="114"/>
      <c r="AB106" s="114"/>
      <c r="AC106" s="114"/>
      <c r="AD106" s="115"/>
    </row>
    <row r="107" spans="1:30" x14ac:dyDescent="0.2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82"/>
      <c r="O107" s="82"/>
      <c r="P107" s="82"/>
      <c r="Q107" s="82"/>
      <c r="R107" s="86"/>
      <c r="S107" s="86"/>
      <c r="T107" s="86"/>
      <c r="U107" s="86"/>
      <c r="V107" s="86"/>
      <c r="W107" s="86"/>
      <c r="X107" s="70"/>
      <c r="Y107" s="70"/>
      <c r="Z107" s="70"/>
      <c r="AA107" s="70"/>
      <c r="AB107" s="70"/>
      <c r="AC107" s="70"/>
      <c r="AD107" s="60"/>
    </row>
    <row r="108" spans="1:30" x14ac:dyDescent="0.2">
      <c r="A108" s="69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82"/>
      <c r="O108" s="82"/>
      <c r="P108" s="82"/>
      <c r="Q108" s="82"/>
      <c r="R108" s="86"/>
      <c r="S108" s="86"/>
      <c r="T108" s="86"/>
      <c r="U108" s="86"/>
      <c r="V108" s="86"/>
      <c r="W108" s="86"/>
      <c r="X108" s="70"/>
      <c r="Y108" s="70"/>
      <c r="Z108" s="70"/>
      <c r="AA108" s="70"/>
      <c r="AB108" s="70"/>
      <c r="AC108" s="70"/>
      <c r="AD108" s="60"/>
    </row>
    <row r="109" spans="1:30" x14ac:dyDescent="0.2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82"/>
      <c r="O109" s="82"/>
      <c r="P109" s="82"/>
      <c r="Q109" s="82"/>
      <c r="R109" s="86"/>
      <c r="S109" s="86"/>
      <c r="T109" s="86"/>
      <c r="U109" s="86"/>
      <c r="V109" s="86"/>
      <c r="W109" s="86"/>
      <c r="X109" s="70"/>
      <c r="Y109" s="70"/>
      <c r="Z109" s="70"/>
      <c r="AA109" s="70"/>
      <c r="AB109" s="70"/>
      <c r="AC109" s="70"/>
      <c r="AD109" s="60"/>
    </row>
    <row r="110" spans="1:30" x14ac:dyDescent="0.2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82"/>
      <c r="O110" s="82"/>
      <c r="P110" s="82"/>
      <c r="Q110" s="82"/>
      <c r="R110" s="86"/>
      <c r="S110" s="86"/>
      <c r="T110" s="86"/>
      <c r="U110" s="86"/>
      <c r="V110" s="86"/>
      <c r="W110" s="86"/>
      <c r="X110" s="70"/>
      <c r="Y110" s="70"/>
      <c r="Z110" s="70"/>
      <c r="AA110" s="70"/>
      <c r="AB110" s="70"/>
      <c r="AC110" s="70"/>
      <c r="AD110" s="60"/>
    </row>
    <row r="111" spans="1:30" ht="13.5" thickBot="1" x14ac:dyDescent="0.25">
      <c r="A111" s="126"/>
      <c r="B111" s="127"/>
      <c r="C111" s="127"/>
      <c r="D111" s="127"/>
      <c r="E111" s="127" t="str">
        <f>G17</f>
        <v>КАВТАСЬЕВА Е.Г. (1 кат, г. Самара)</v>
      </c>
      <c r="F111" s="127"/>
      <c r="G111" s="127"/>
      <c r="H111" s="127" t="str">
        <f>G18</f>
        <v>ПЕРЕДЕЛЬСКАЯ С.А. (1 кат, г. Самара)</v>
      </c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3" t="str">
        <f>G19</f>
        <v>ОСЯНИН Ю.И. (ВК, г. Самара)</v>
      </c>
      <c r="AA111" s="123"/>
      <c r="AB111" s="123"/>
      <c r="AC111" s="123"/>
      <c r="AD111" s="124"/>
    </row>
    <row r="112" spans="1:30" ht="13.5" thickTop="1" x14ac:dyDescent="0.2"/>
  </sheetData>
  <sortState ref="A30:AD40">
    <sortCondition ref="Z30:Z40"/>
  </sortState>
  <mergeCells count="39">
    <mergeCell ref="A5:AD5"/>
    <mergeCell ref="A1:AD1"/>
    <mergeCell ref="A2:AD2"/>
    <mergeCell ref="A3:AD3"/>
    <mergeCell ref="A4:AD4"/>
    <mergeCell ref="A6:AD6"/>
    <mergeCell ref="A9:AD9"/>
    <mergeCell ref="D21:D22"/>
    <mergeCell ref="E21:E22"/>
    <mergeCell ref="F21:F22"/>
    <mergeCell ref="G21:G22"/>
    <mergeCell ref="A15:G15"/>
    <mergeCell ref="H15:AD15"/>
    <mergeCell ref="A21:A22"/>
    <mergeCell ref="B21:B22"/>
    <mergeCell ref="C21:C22"/>
    <mergeCell ref="A7:AD7"/>
    <mergeCell ref="H21:Y21"/>
    <mergeCell ref="Z21:Z22"/>
    <mergeCell ref="AA21:AA22"/>
    <mergeCell ref="AC21:AC22"/>
    <mergeCell ref="Z111:AD111"/>
    <mergeCell ref="Z105:AD105"/>
    <mergeCell ref="A111:D111"/>
    <mergeCell ref="E111:G111"/>
    <mergeCell ref="H111:Y111"/>
    <mergeCell ref="A8:AD8"/>
    <mergeCell ref="AD21:AD22"/>
    <mergeCell ref="A10:AD10"/>
    <mergeCell ref="A11:AD11"/>
    <mergeCell ref="A106:E106"/>
    <mergeCell ref="F106:Y106"/>
    <mergeCell ref="AA106:AD106"/>
    <mergeCell ref="A96:D96"/>
    <mergeCell ref="AB21:AB22"/>
    <mergeCell ref="A105:D105"/>
    <mergeCell ref="E105:G105"/>
    <mergeCell ref="H105:Y105"/>
    <mergeCell ref="G96:AD96"/>
  </mergeCells>
  <conditionalFormatting sqref="Z104 G97:G103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65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юно</vt:lpstr>
      <vt:lpstr>'критериум юно'!Заголовки_для_печати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2022-10-04T07:18:33Z</dcterms:modified>
</cp:coreProperties>
</file>