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Р 2 этап\Протоколы ФВСР\Гонка на время\"/>
    </mc:Choice>
  </mc:AlternateContent>
  <xr:revisionPtr revIDLastSave="0" documentId="13_ncr:1_{EA8131DB-C640-44BD-BF25-06FF19E0F679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ВС гонка на время" sheetId="106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время'!$A$1:$K$74</definedName>
  </definedNames>
  <calcPr calcId="191029"/>
</workbook>
</file>

<file path=xl/calcChain.xml><?xml version="1.0" encoding="utf-8"?>
<calcChain xmlns="http://schemas.openxmlformats.org/spreadsheetml/2006/main">
  <c r="K66" i="106" l="1"/>
  <c r="K65" i="106"/>
  <c r="K64" i="106"/>
  <c r="K63" i="106"/>
  <c r="H66" i="106" l="1"/>
  <c r="H65" i="106" l="1"/>
  <c r="H64" i="106"/>
  <c r="H63" i="106"/>
  <c r="K62" i="106"/>
  <c r="K61" i="106"/>
  <c r="K60" i="106"/>
  <c r="H62" i="106" l="1"/>
  <c r="H61" i="106" s="1"/>
  <c r="I74" i="106" l="1"/>
  <c r="E74" i="106"/>
  <c r="A74" i="106"/>
</calcChain>
</file>

<file path=xl/sharedStrings.xml><?xml version="1.0" encoding="utf-8"?>
<sst xmlns="http://schemas.openxmlformats.org/spreadsheetml/2006/main" count="216" uniqueCount="150">
  <si>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</si>
  <si>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</si>
  <si>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</si>
  <si>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</si>
  <si>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</si>
  <si>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</si>
  <si>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</si>
  <si>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</si>
  <si>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</si>
  <si>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</si>
  <si>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</si>
  <si>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</si>
  <si>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</si>
  <si>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</si>
  <si>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</si>
  <si>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</si>
  <si>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</si>
  <si>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</si>
  <si>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</si>
  <si>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</si>
  <si>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</si>
  <si>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</si>
  <si>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</si>
  <si>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</si>
  <si>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</si>
  <si>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</si>
  <si>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</si>
  <si>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</si>
  <si>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</si>
  <si>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</si>
  <si>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</si>
  <si>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</si>
  <si>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</si>
  <si>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</si>
  <si>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</si>
  <si>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</si>
  <si>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</si>
  <si>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</si>
  <si>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</si>
  <si>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</si>
  <si>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</si>
  <si>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</si>
  <si>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</si>
  <si>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</si>
  <si>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</si>
  <si>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</si>
  <si>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</si>
  <si>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</si>
  <si>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</si>
  <si>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</si>
  <si>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</si>
  <si>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</si>
  <si>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</si>
  <si>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</si>
  <si>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</si>
  <si>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</si>
  <si>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</si>
  <si>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</si>
  <si>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МЯГКОВА Е.А. (IК, г. Саранск)</t>
  </si>
  <si>
    <t>Юноши 15-16 лет</t>
  </si>
  <si>
    <t>Дудин Тимофей</t>
  </si>
  <si>
    <t>27.06.2009</t>
  </si>
  <si>
    <t>Брянская обл.</t>
  </si>
  <si>
    <t>Иванов Егор</t>
  </si>
  <si>
    <t>07.06.2008</t>
  </si>
  <si>
    <t>Воробьев Никита</t>
  </si>
  <si>
    <t>15.07.2009</t>
  </si>
  <si>
    <t>Краснодарский край</t>
  </si>
  <si>
    <t>Манукян Артем</t>
  </si>
  <si>
    <t>01.12.2008</t>
  </si>
  <si>
    <t>Скляров Дмитрий</t>
  </si>
  <si>
    <t>18.05.2009</t>
  </si>
  <si>
    <t>Ткаченко Егор</t>
  </si>
  <si>
    <t>31.10.2009</t>
  </si>
  <si>
    <t>Есин Николай</t>
  </si>
  <si>
    <t>02.09.2009</t>
  </si>
  <si>
    <t>Мордовия</t>
  </si>
  <si>
    <t>Журавлев Михаил</t>
  </si>
  <si>
    <t>30.04.2009</t>
  </si>
  <si>
    <t>Козинка Роман</t>
  </si>
  <si>
    <t>13.12.2008</t>
  </si>
  <si>
    <t>Коровай Тимофей</t>
  </si>
  <si>
    <t>13.11.2009</t>
  </si>
  <si>
    <t>Подрядчиков Александр</t>
  </si>
  <si>
    <t>19.08.2008</t>
  </si>
  <si>
    <t>Сурин Иван</t>
  </si>
  <si>
    <t>18.09.2009</t>
  </si>
  <si>
    <t>Кондратьев Михаил</t>
  </si>
  <si>
    <t>16.01.2008</t>
  </si>
  <si>
    <t>Московская обл.</t>
  </si>
  <si>
    <t>Сапунов Владислав</t>
  </si>
  <si>
    <t>10.09.2009</t>
  </si>
  <si>
    <t>Шмелёв Георгий</t>
  </si>
  <si>
    <t>08.03.2009</t>
  </si>
  <si>
    <t>Пензенская обл.</t>
  </si>
  <si>
    <t>Стульников Олег</t>
  </si>
  <si>
    <t>30.12.2009</t>
  </si>
  <si>
    <t>Тельнов Лев</t>
  </si>
  <si>
    <t>12.11.2009</t>
  </si>
  <si>
    <t>Костерин Владимир</t>
  </si>
  <si>
    <t>28.04.2008</t>
  </si>
  <si>
    <t>Ростовская обл.</t>
  </si>
  <si>
    <t>Панарин Кирилл</t>
  </si>
  <si>
    <t>06.10.2009</t>
  </si>
  <si>
    <t>Галичев Марк</t>
  </si>
  <si>
    <t>19.11.2009</t>
  </si>
  <si>
    <t>Санкт-Петербург</t>
  </si>
  <si>
    <t>Гунчев Михаил</t>
  </si>
  <si>
    <t>09.02.2009</t>
  </si>
  <si>
    <t>Карпинский Константин</t>
  </si>
  <si>
    <t>20.08.2009</t>
  </si>
  <si>
    <t>Туржов Константин</t>
  </si>
  <si>
    <t>07.08.2009</t>
  </si>
  <si>
    <t>Челябинская обл.</t>
  </si>
  <si>
    <t>Долин Павел</t>
  </si>
  <si>
    <t>28.10.2008</t>
  </si>
  <si>
    <t>ЧЕРНЫШОВ М.Ю. (г.Пенза)</t>
  </si>
  <si>
    <t>№ ЕКП 2024: 2008130021019367</t>
  </si>
  <si>
    <t>БОЯРОВ В.В. (ВК, г. Саранск)</t>
  </si>
  <si>
    <t>ГРИГОРЬЕВА Л.Ю. (ВК, г. Пенза)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</si>
  <si>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14ч 20м </t>
    </r>
  </si>
  <si>
    <t>Сёмин Сергей</t>
  </si>
  <si>
    <t>Матвеев Егор</t>
  </si>
  <si>
    <t>Субач Ярослав</t>
  </si>
  <si>
    <t>Хамаганов Егор</t>
  </si>
  <si>
    <t>Терехин Кирилл</t>
  </si>
  <si>
    <t>Уралев Александр</t>
  </si>
  <si>
    <t>Шуваев Константин</t>
  </si>
  <si>
    <t>Туржов Георгий</t>
  </si>
  <si>
    <t>Благодатских Ярослав</t>
  </si>
  <si>
    <t>Козионов Константин</t>
  </si>
  <si>
    <t>Широбоков Дмитрий</t>
  </si>
  <si>
    <t>22.12.2008</t>
  </si>
  <si>
    <t>05.07.2009</t>
  </si>
  <si>
    <t>13.09.2009</t>
  </si>
  <si>
    <t>21.03.2009</t>
  </si>
  <si>
    <t>25.10.2009</t>
  </si>
  <si>
    <t>03.06.2009</t>
  </si>
  <si>
    <t>26.12.2008</t>
  </si>
  <si>
    <t>07.09.2009</t>
  </si>
  <si>
    <t>08.04.2008</t>
  </si>
  <si>
    <t>24.02.2008</t>
  </si>
  <si>
    <t>16.04.2009</t>
  </si>
  <si>
    <t>Иркутская обл.</t>
  </si>
  <si>
    <t>Удмуртская Республика</t>
  </si>
  <si>
    <t>Васенин Георгий</t>
  </si>
  <si>
    <t>25.01.2008</t>
  </si>
  <si>
    <t>Свердловская обл.</t>
  </si>
  <si>
    <t>НС</t>
  </si>
  <si>
    <t>ДАТА ПРОВЕДЕНИЯ: 28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</si>
</sst>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6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2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14" fontId="8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4" xfId="2" applyNumberFormat="1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2" fillId="2" borderId="3" xfId="2" applyFont="1" applyFill="1" applyBorder="1" applyAlignment="1">
      <alignment vertical="center"/>
    </xf>
    <xf numFmtId="0" fontId="8" fillId="0" borderId="18" xfId="2" applyFont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14" fontId="8" fillId="0" borderId="18" xfId="2" applyNumberFormat="1" applyFont="1" applyBorder="1" applyAlignment="1">
      <alignment vertical="center"/>
    </xf>
    <xf numFmtId="165" fontId="16" fillId="0" borderId="18" xfId="2" applyNumberFormat="1" applyFont="1" applyBorder="1" applyAlignment="1">
      <alignment vertical="center"/>
    </xf>
    <xf numFmtId="0" fontId="20" fillId="0" borderId="21" xfId="2" applyFont="1" applyBorder="1" applyAlignment="1">
      <alignment horizontal="left" vertical="center" wrapText="1"/>
    </xf>
    <xf numFmtId="164" fontId="20" fillId="0" borderId="21" xfId="2" applyNumberFormat="1" applyFont="1" applyBorder="1" applyAlignment="1">
      <alignment horizontal="left" vertical="center" wrapText="1"/>
    </xf>
    <xf numFmtId="0" fontId="16" fillId="2" borderId="28" xfId="7" applyFont="1" applyFill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0" fillId="0" borderId="21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6" fillId="2" borderId="21" xfId="7" applyFont="1" applyFill="1" applyBorder="1" applyAlignment="1">
      <alignment horizontal="center" vertical="center" wrapText="1"/>
    </xf>
    <xf numFmtId="0" fontId="16" fillId="2" borderId="21" xfId="2" applyFont="1" applyFill="1" applyBorder="1" applyAlignment="1">
      <alignment horizontal="center" vertical="center" wrapText="1"/>
    </xf>
    <xf numFmtId="0" fontId="16" fillId="2" borderId="21" xfId="2" applyFont="1" applyFill="1" applyBorder="1" applyAlignment="1">
      <alignment horizontal="center" vertical="center"/>
    </xf>
    <xf numFmtId="14" fontId="16" fillId="2" borderId="21" xfId="7" applyNumberFormat="1" applyFont="1" applyFill="1" applyBorder="1" applyAlignment="1">
      <alignment horizontal="center" vertical="center" wrapText="1"/>
    </xf>
    <xf numFmtId="0" fontId="16" fillId="2" borderId="27" xfId="7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right" vertical="center" wrapText="1"/>
    </xf>
    <xf numFmtId="0" fontId="8" fillId="0" borderId="22" xfId="2" applyFont="1" applyBorder="1" applyAlignment="1">
      <alignment horizontal="right" vertical="center" wrapText="1"/>
    </xf>
    <xf numFmtId="0" fontId="12" fillId="0" borderId="1" xfId="2" applyFont="1" applyBorder="1" applyAlignment="1">
      <alignment horizontal="left" vertical="center"/>
    </xf>
    <xf numFmtId="0" fontId="10" fillId="0" borderId="21" xfId="2" applyFont="1" applyBorder="1" applyAlignment="1">
      <alignment horizontal="right" vertical="center"/>
    </xf>
    <xf numFmtId="0" fontId="24" fillId="0" borderId="21" xfId="0" applyFont="1" applyBorder="1" applyAlignment="1">
      <alignment horizontal="center"/>
    </xf>
    <xf numFmtId="165" fontId="24" fillId="0" borderId="21" xfId="0" applyNumberFormat="1" applyFont="1" applyBorder="1" applyAlignment="1">
      <alignment horizontal="center"/>
    </xf>
    <xf numFmtId="165" fontId="25" fillId="0" borderId="21" xfId="2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/>
    </xf>
    <xf numFmtId="0" fontId="24" fillId="0" borderId="21" xfId="8" applyFont="1" applyBorder="1" applyAlignment="1">
      <alignment horizontal="center" wrapText="1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2" borderId="0" xfId="2" applyFont="1" applyFill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22" fillId="0" borderId="21" xfId="2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5" fontId="12" fillId="0" borderId="21" xfId="2" applyNumberFormat="1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писок участников" xfId="8" xr:uid="{00000000-0005-0000-0000-000007000000}"/>
    <cellStyle name="Обычный_Стартовый протокол Смирнов_20101106_Results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368130</xdr:colOff>
      <xdr:row>0</xdr:row>
      <xdr:rowOff>84032</xdr:rowOff>
    </xdr:from>
    <xdr:to>
      <xdr:col>10</xdr:col>
      <xdr:colOff>942974</xdr:colOff>
      <xdr:row>4</xdr:row>
      <xdr:rowOff>10584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630" y="84032"/>
          <a:ext cx="1485011" cy="98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116417</xdr:colOff>
      <xdr:row>0</xdr:row>
      <xdr:rowOff>148167</xdr:rowOff>
    </xdr:from>
    <xdr:to>
      <xdr:col>2</xdr:col>
      <xdr:colOff>131234</xdr:colOff>
      <xdr:row>4</xdr:row>
      <xdr:rowOff>61384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48167"/>
          <a:ext cx="1009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  <pageSetUpPr fitToPage="1"/>
  </sheetPr>
  <dimension ref="A1:Z78"/>
  <sheetViews>
    <sheetView tabSelected="1" view="pageBreakPreview" topLeftCell="A43" zoomScale="90" zoomScaleNormal="70" zoomScaleSheetLayoutView="90" zoomScalePageLayoutView="50" workbookViewId="0">
      <selection activeCell="G54" sqref="G54"/>
    </sheetView>
  </sheetViews>
  <sheetFormatPr defaultColWidth="9.109375" defaultRowHeight="13.8" x14ac:dyDescent="0.25"/>
  <cols>
    <col min="1" max="1" width="7" style="1" customWidth="1"/>
    <col min="2" max="2" width="7.88671875" style="26" customWidth="1"/>
    <col min="3" max="3" width="14.6640625" style="26" customWidth="1"/>
    <col min="4" max="4" width="23.33203125" style="1" customWidth="1"/>
    <col min="5" max="5" width="13.5546875" style="11" customWidth="1"/>
    <col min="6" max="6" width="9.5546875" style="1" customWidth="1"/>
    <col min="7" max="7" width="28.33203125" style="1" customWidth="1"/>
    <col min="8" max="8" width="15.33203125" style="21" customWidth="1"/>
    <col min="9" max="9" width="5.109375" style="21" customWidth="1"/>
    <col min="10" max="10" width="13.6640625" style="1" customWidth="1"/>
    <col min="11" max="11" width="15" style="1" customWidth="1"/>
    <col min="12" max="16384" width="9.109375" style="1"/>
  </cols>
  <sheetData>
    <row r="1" spans="1:11" customFormat="1" ht="21" x14ac:dyDescent="0.25">
      <c r="A1" s="97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customFormat="1" ht="21" x14ac:dyDescent="0.25">
      <c r="A2" s="97" t="s">
        <v>27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customFormat="1" ht="21" x14ac:dyDescent="0.25">
      <c r="A3" s="97" t="s">
        <v>51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customFormat="1" ht="21" x14ac:dyDescent="0.25">
      <c r="A4" s="97" t="s">
        <v>52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customFormat="1" ht="21" x14ac:dyDescent="0.25">
      <c r="A5" s="97" t="s">
        <v>53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customFormat="1" ht="28.8" x14ac:dyDescent="0.25">
      <c r="A6" s="98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customFormat="1" ht="21" x14ac:dyDescent="0.25">
      <c r="A7" s="99" t="s">
        <v>11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customFormat="1" ht="21.6" thickBot="1" x14ac:dyDescent="0.3">
      <c r="A8" s="100" t="s">
        <v>24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9.5" customHeight="1" thickTop="1" x14ac:dyDescent="0.25">
      <c r="A9" s="101" t="s">
        <v>16</v>
      </c>
      <c r="B9" s="102"/>
      <c r="C9" s="102"/>
      <c r="D9" s="102"/>
      <c r="E9" s="102"/>
      <c r="F9" s="102"/>
      <c r="G9" s="102"/>
      <c r="H9" s="102"/>
      <c r="I9" s="102"/>
      <c r="J9" s="102"/>
      <c r="K9" s="103"/>
    </row>
    <row r="10" spans="1:11" ht="18" customHeight="1" x14ac:dyDescent="0.25">
      <c r="A10" s="104" t="s">
        <v>39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1" ht="19.5" customHeight="1" x14ac:dyDescent="0.25">
      <c r="A11" s="104" t="s">
        <v>59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 ht="5.25" customHeight="1" x14ac:dyDescent="0.25">
      <c r="A12" s="94" t="s">
        <v>24</v>
      </c>
      <c r="B12" s="95"/>
      <c r="C12" s="95"/>
      <c r="D12" s="95"/>
      <c r="E12" s="95"/>
      <c r="F12" s="95"/>
      <c r="G12" s="95"/>
      <c r="H12" s="95"/>
      <c r="I12" s="95"/>
      <c r="J12" s="95"/>
      <c r="K12" s="96"/>
    </row>
    <row r="13" spans="1:11" ht="15.6" x14ac:dyDescent="0.25">
      <c r="A13" s="107" t="s">
        <v>54</v>
      </c>
      <c r="B13" s="108"/>
      <c r="C13" s="108"/>
      <c r="D13" s="108"/>
      <c r="E13" s="2"/>
      <c r="F13" s="87" t="s">
        <v>120</v>
      </c>
      <c r="G13" s="87"/>
      <c r="H13" s="12"/>
      <c r="I13" s="12"/>
      <c r="J13" s="3"/>
      <c r="K13" s="4" t="s">
        <v>44</v>
      </c>
    </row>
    <row r="14" spans="1:11" ht="15.6" x14ac:dyDescent="0.25">
      <c r="A14" s="109" t="s">
        <v>149</v>
      </c>
      <c r="B14" s="110"/>
      <c r="C14" s="110"/>
      <c r="D14" s="110"/>
      <c r="E14" s="5"/>
      <c r="F14" s="31" t="s">
        <v>57</v>
      </c>
      <c r="G14" s="31"/>
      <c r="H14" s="13"/>
      <c r="I14" s="13"/>
      <c r="J14" s="6"/>
      <c r="K14" s="7" t="s">
        <v>117</v>
      </c>
    </row>
    <row r="15" spans="1:11" ht="14.4" x14ac:dyDescent="0.25">
      <c r="A15" s="111" t="s">
        <v>6</v>
      </c>
      <c r="B15" s="112"/>
      <c r="C15" s="112"/>
      <c r="D15" s="112"/>
      <c r="E15" s="112"/>
      <c r="F15" s="112"/>
      <c r="G15" s="113"/>
      <c r="H15" s="114" t="s">
        <v>0</v>
      </c>
      <c r="I15" s="115"/>
      <c r="J15" s="115"/>
      <c r="K15" s="116"/>
    </row>
    <row r="16" spans="1:11" ht="24.9" customHeight="1" x14ac:dyDescent="0.25">
      <c r="A16" s="14" t="s">
        <v>12</v>
      </c>
      <c r="B16" s="8"/>
      <c r="C16" s="8"/>
      <c r="D16" s="15"/>
      <c r="E16" s="16"/>
      <c r="F16" s="15"/>
      <c r="G16" s="88" t="s">
        <v>116</v>
      </c>
      <c r="H16" s="43" t="s">
        <v>29</v>
      </c>
      <c r="I16" s="44"/>
      <c r="J16" s="44"/>
      <c r="K16" s="45"/>
    </row>
    <row r="17" spans="1:11" ht="24.9" customHeight="1" x14ac:dyDescent="0.25">
      <c r="A17" s="14" t="s">
        <v>13</v>
      </c>
      <c r="B17" s="8"/>
      <c r="C17" s="8"/>
      <c r="D17" s="9"/>
      <c r="E17" s="30"/>
      <c r="F17" s="17"/>
      <c r="G17" s="85" t="s">
        <v>118</v>
      </c>
      <c r="H17" s="43" t="s">
        <v>31</v>
      </c>
      <c r="I17" s="44"/>
      <c r="J17" s="44"/>
      <c r="K17" s="62" t="s">
        <v>55</v>
      </c>
    </row>
    <row r="18" spans="1:11" ht="24.9" customHeight="1" x14ac:dyDescent="0.25">
      <c r="A18" s="14" t="s">
        <v>14</v>
      </c>
      <c r="B18" s="8"/>
      <c r="C18" s="8"/>
      <c r="D18" s="9"/>
      <c r="E18" s="30"/>
      <c r="F18" s="17"/>
      <c r="G18" s="85" t="s">
        <v>58</v>
      </c>
      <c r="H18" s="43" t="s">
        <v>32</v>
      </c>
      <c r="I18" s="44"/>
      <c r="J18" s="44"/>
      <c r="K18" s="62" t="s">
        <v>56</v>
      </c>
    </row>
    <row r="19" spans="1:11" ht="24.9" customHeight="1" thickBot="1" x14ac:dyDescent="0.3">
      <c r="A19" s="14" t="s">
        <v>10</v>
      </c>
      <c r="B19" s="32"/>
      <c r="C19" s="32"/>
      <c r="D19" s="17"/>
      <c r="F19" s="34"/>
      <c r="G19" s="86" t="s">
        <v>119</v>
      </c>
      <c r="H19" s="33" t="s">
        <v>30</v>
      </c>
      <c r="I19" s="46"/>
      <c r="J19" s="29"/>
      <c r="K19" s="63">
        <v>1</v>
      </c>
    </row>
    <row r="20" spans="1:11" ht="7.5" customHeight="1" thickTop="1" x14ac:dyDescent="0.25">
      <c r="A20" s="65"/>
      <c r="B20" s="66"/>
      <c r="C20" s="66"/>
      <c r="D20" s="65"/>
      <c r="E20" s="67"/>
      <c r="F20" s="65"/>
      <c r="G20" s="65"/>
      <c r="H20" s="68"/>
      <c r="I20" s="68"/>
      <c r="J20" s="65"/>
      <c r="K20" s="65"/>
    </row>
    <row r="21" spans="1:11" s="10" customFormat="1" ht="36.75" customHeight="1" x14ac:dyDescent="0.25">
      <c r="A21" s="82" t="s">
        <v>4</v>
      </c>
      <c r="B21" s="80" t="s">
        <v>8</v>
      </c>
      <c r="C21" s="80" t="s">
        <v>23</v>
      </c>
      <c r="D21" s="80" t="s">
        <v>1</v>
      </c>
      <c r="E21" s="83" t="s">
        <v>22</v>
      </c>
      <c r="F21" s="80" t="s">
        <v>5</v>
      </c>
      <c r="G21" s="80" t="s">
        <v>26</v>
      </c>
      <c r="H21" s="84" t="s">
        <v>38</v>
      </c>
      <c r="I21" s="71"/>
      <c r="J21" s="81" t="s">
        <v>18</v>
      </c>
      <c r="K21" s="81" t="s">
        <v>9</v>
      </c>
    </row>
    <row r="22" spans="1:11" s="75" customFormat="1" ht="24.9" customHeight="1" x14ac:dyDescent="0.3">
      <c r="A22" s="89">
        <v>1</v>
      </c>
      <c r="B22" s="89">
        <v>32</v>
      </c>
      <c r="C22" s="93">
        <v>10103713996</v>
      </c>
      <c r="D22" s="92" t="s">
        <v>63</v>
      </c>
      <c r="E22" s="89" t="s">
        <v>64</v>
      </c>
      <c r="F22" s="89" t="s">
        <v>20</v>
      </c>
      <c r="G22" s="89" t="s">
        <v>62</v>
      </c>
      <c r="H22" s="90">
        <v>3.0740740740740739E-4</v>
      </c>
      <c r="I22" s="72"/>
      <c r="J22" s="73"/>
      <c r="K22" s="74"/>
    </row>
    <row r="23" spans="1:11" s="75" customFormat="1" ht="24.9" customHeight="1" x14ac:dyDescent="0.3">
      <c r="A23" s="89">
        <v>2</v>
      </c>
      <c r="B23" s="89">
        <v>60</v>
      </c>
      <c r="C23" s="93">
        <v>10093067339</v>
      </c>
      <c r="D23" s="92" t="s">
        <v>79</v>
      </c>
      <c r="E23" s="89" t="s">
        <v>80</v>
      </c>
      <c r="F23" s="89" t="s">
        <v>20</v>
      </c>
      <c r="G23" s="89" t="s">
        <v>76</v>
      </c>
      <c r="H23" s="90">
        <v>3.0960648148148151E-4</v>
      </c>
      <c r="I23" s="72"/>
      <c r="J23" s="76"/>
      <c r="K23" s="77"/>
    </row>
    <row r="24" spans="1:11" s="75" customFormat="1" ht="24.9" customHeight="1" x14ac:dyDescent="0.3">
      <c r="A24" s="89">
        <v>3</v>
      </c>
      <c r="B24" s="89">
        <v>831</v>
      </c>
      <c r="C24" s="93">
        <v>10064774459</v>
      </c>
      <c r="D24" s="92" t="s">
        <v>109</v>
      </c>
      <c r="E24" s="89" t="s">
        <v>110</v>
      </c>
      <c r="F24" s="89" t="s">
        <v>47</v>
      </c>
      <c r="G24" s="89" t="s">
        <v>106</v>
      </c>
      <c r="H24" s="90">
        <v>3.0972222222222225E-4</v>
      </c>
      <c r="I24" s="72"/>
      <c r="J24" s="76"/>
      <c r="K24" s="77"/>
    </row>
    <row r="25" spans="1:11" s="75" customFormat="1" ht="24.9" customHeight="1" x14ac:dyDescent="0.3">
      <c r="A25" s="89">
        <v>4</v>
      </c>
      <c r="B25" s="89">
        <v>85</v>
      </c>
      <c r="C25" s="93">
        <v>10090065086</v>
      </c>
      <c r="D25" s="92" t="s">
        <v>74</v>
      </c>
      <c r="E25" s="89" t="s">
        <v>75</v>
      </c>
      <c r="F25" s="89" t="s">
        <v>47</v>
      </c>
      <c r="G25" s="89" t="s">
        <v>76</v>
      </c>
      <c r="H25" s="90">
        <v>3.1134259259259261E-4</v>
      </c>
      <c r="I25" s="72"/>
      <c r="J25" s="76"/>
      <c r="K25" s="78"/>
    </row>
    <row r="26" spans="1:11" s="75" customFormat="1" ht="24.9" customHeight="1" x14ac:dyDescent="0.3">
      <c r="A26" s="89">
        <v>5</v>
      </c>
      <c r="B26" s="89">
        <v>41</v>
      </c>
      <c r="C26" s="93">
        <v>10090868974</v>
      </c>
      <c r="D26" s="92" t="s">
        <v>83</v>
      </c>
      <c r="E26" s="89" t="s">
        <v>84</v>
      </c>
      <c r="F26" s="89" t="s">
        <v>20</v>
      </c>
      <c r="G26" s="89" t="s">
        <v>76</v>
      </c>
      <c r="H26" s="90">
        <v>3.207175925925926E-4</v>
      </c>
      <c r="I26" s="72"/>
      <c r="J26" s="76"/>
      <c r="K26" s="78"/>
    </row>
    <row r="27" spans="1:11" s="75" customFormat="1" ht="24.9" customHeight="1" x14ac:dyDescent="0.3">
      <c r="A27" s="89">
        <v>6</v>
      </c>
      <c r="B27" s="89">
        <v>81</v>
      </c>
      <c r="C27" s="93">
        <v>10090064480</v>
      </c>
      <c r="D27" s="92" t="s">
        <v>77</v>
      </c>
      <c r="E27" s="89" t="s">
        <v>78</v>
      </c>
      <c r="F27" s="89" t="s">
        <v>47</v>
      </c>
      <c r="G27" s="89" t="s">
        <v>76</v>
      </c>
      <c r="H27" s="90">
        <v>3.2256944444444444E-4</v>
      </c>
      <c r="I27" s="72"/>
      <c r="J27" s="76"/>
      <c r="K27" s="78"/>
    </row>
    <row r="28" spans="1:11" s="75" customFormat="1" ht="24.9" customHeight="1" x14ac:dyDescent="0.3">
      <c r="A28" s="89">
        <v>7</v>
      </c>
      <c r="B28" s="89">
        <v>239</v>
      </c>
      <c r="C28" s="93">
        <v>10115647222</v>
      </c>
      <c r="D28" s="92" t="s">
        <v>87</v>
      </c>
      <c r="E28" s="89" t="s">
        <v>88</v>
      </c>
      <c r="F28" s="89" t="s">
        <v>20</v>
      </c>
      <c r="G28" s="89" t="s">
        <v>89</v>
      </c>
      <c r="H28" s="90">
        <v>3.2361111111111116E-4</v>
      </c>
      <c r="I28" s="72"/>
      <c r="J28" s="76"/>
      <c r="K28" s="78"/>
    </row>
    <row r="29" spans="1:11" s="75" customFormat="1" ht="24.9" customHeight="1" x14ac:dyDescent="0.3">
      <c r="A29" s="89">
        <v>8</v>
      </c>
      <c r="B29" s="89">
        <v>45</v>
      </c>
      <c r="C29" s="93">
        <v>10092373585</v>
      </c>
      <c r="D29" s="92" t="s">
        <v>97</v>
      </c>
      <c r="E29" s="89" t="s">
        <v>98</v>
      </c>
      <c r="F29" s="89" t="s">
        <v>47</v>
      </c>
      <c r="G29" s="89" t="s">
        <v>94</v>
      </c>
      <c r="H29" s="90">
        <v>3.4282407407407411E-4</v>
      </c>
      <c r="I29" s="72"/>
      <c r="J29" s="76"/>
      <c r="K29" s="78"/>
    </row>
    <row r="30" spans="1:11" s="75" customFormat="1" ht="24.9" customHeight="1" x14ac:dyDescent="0.3">
      <c r="A30" s="89">
        <v>9</v>
      </c>
      <c r="B30" s="89">
        <v>119</v>
      </c>
      <c r="C30" s="93">
        <v>10106093227</v>
      </c>
      <c r="D30" s="92" t="s">
        <v>129</v>
      </c>
      <c r="E30" s="89" t="s">
        <v>140</v>
      </c>
      <c r="F30" s="89" t="s">
        <v>47</v>
      </c>
      <c r="G30" s="89" t="s">
        <v>144</v>
      </c>
      <c r="H30" s="90">
        <v>3.4317129629629628E-4</v>
      </c>
      <c r="I30" s="72"/>
      <c r="J30" s="76"/>
      <c r="K30" s="78"/>
    </row>
    <row r="31" spans="1:11" s="75" customFormat="1" ht="24.9" customHeight="1" x14ac:dyDescent="0.3">
      <c r="A31" s="89">
        <v>10</v>
      </c>
      <c r="B31" s="89">
        <v>386</v>
      </c>
      <c r="C31" s="93">
        <v>10091156136</v>
      </c>
      <c r="D31" s="92" t="s">
        <v>123</v>
      </c>
      <c r="E31" s="89" t="s">
        <v>134</v>
      </c>
      <c r="F31" s="89" t="s">
        <v>49</v>
      </c>
      <c r="G31" s="89" t="s">
        <v>143</v>
      </c>
      <c r="H31" s="90">
        <v>3.5115740740740745E-4</v>
      </c>
      <c r="I31" s="72"/>
      <c r="J31" s="76"/>
      <c r="K31" s="78"/>
    </row>
    <row r="32" spans="1:11" s="75" customFormat="1" ht="24.9" customHeight="1" x14ac:dyDescent="0.3">
      <c r="A32" s="89">
        <v>11</v>
      </c>
      <c r="B32" s="89">
        <v>36</v>
      </c>
      <c r="C32" s="93">
        <v>10100092058</v>
      </c>
      <c r="D32" s="92" t="s">
        <v>95</v>
      </c>
      <c r="E32" s="89" t="s">
        <v>96</v>
      </c>
      <c r="F32" s="89" t="s">
        <v>47</v>
      </c>
      <c r="G32" s="89" t="s">
        <v>94</v>
      </c>
      <c r="H32" s="90">
        <v>3.5185185185185184E-4</v>
      </c>
      <c r="I32" s="72"/>
      <c r="J32" s="76"/>
      <c r="K32" s="78"/>
    </row>
    <row r="33" spans="1:11" s="75" customFormat="1" ht="24.9" customHeight="1" x14ac:dyDescent="0.3">
      <c r="A33" s="89">
        <v>12</v>
      </c>
      <c r="B33" s="89">
        <v>332</v>
      </c>
      <c r="C33" s="93">
        <v>10125229408</v>
      </c>
      <c r="D33" s="92" t="s">
        <v>121</v>
      </c>
      <c r="E33" s="89" t="s">
        <v>132</v>
      </c>
      <c r="F33" s="89" t="s">
        <v>20</v>
      </c>
      <c r="G33" s="89" t="s">
        <v>62</v>
      </c>
      <c r="H33" s="90">
        <v>3.5300925925925924E-4</v>
      </c>
      <c r="I33" s="72"/>
      <c r="J33" s="76"/>
      <c r="K33" s="78"/>
    </row>
    <row r="34" spans="1:11" s="75" customFormat="1" ht="24.9" customHeight="1" x14ac:dyDescent="0.3">
      <c r="A34" s="89">
        <v>13</v>
      </c>
      <c r="B34" s="89">
        <v>383</v>
      </c>
      <c r="C34" s="93">
        <v>10138439996</v>
      </c>
      <c r="D34" s="92" t="s">
        <v>124</v>
      </c>
      <c r="E34" s="89" t="s">
        <v>135</v>
      </c>
      <c r="F34" s="89" t="s">
        <v>47</v>
      </c>
      <c r="G34" s="89" t="s">
        <v>143</v>
      </c>
      <c r="H34" s="90">
        <v>3.5914351851851857E-4</v>
      </c>
      <c r="I34" s="72"/>
      <c r="J34" s="76"/>
      <c r="K34" s="78"/>
    </row>
    <row r="35" spans="1:11" s="75" customFormat="1" ht="24.9" customHeight="1" x14ac:dyDescent="0.3">
      <c r="A35" s="89">
        <v>14</v>
      </c>
      <c r="B35" s="89">
        <v>935</v>
      </c>
      <c r="C35" s="93">
        <v>10145018822</v>
      </c>
      <c r="D35" s="92" t="s">
        <v>70</v>
      </c>
      <c r="E35" s="89" t="s">
        <v>71</v>
      </c>
      <c r="F35" s="89" t="s">
        <v>49</v>
      </c>
      <c r="G35" s="89" t="s">
        <v>67</v>
      </c>
      <c r="H35" s="90">
        <v>3.5949074074074073E-4</v>
      </c>
      <c r="I35" s="72"/>
      <c r="J35" s="76"/>
      <c r="K35" s="78"/>
    </row>
    <row r="36" spans="1:11" s="75" customFormat="1" ht="24.9" customHeight="1" x14ac:dyDescent="0.3">
      <c r="A36" s="89">
        <v>15</v>
      </c>
      <c r="B36" s="89">
        <v>359</v>
      </c>
      <c r="C36" s="93">
        <v>10126132417</v>
      </c>
      <c r="D36" s="92" t="s">
        <v>60</v>
      </c>
      <c r="E36" s="89" t="s">
        <v>61</v>
      </c>
      <c r="F36" s="89" t="s">
        <v>47</v>
      </c>
      <c r="G36" s="89" t="s">
        <v>62</v>
      </c>
      <c r="H36" s="90">
        <v>3.6238425925925918E-4</v>
      </c>
      <c r="I36" s="72"/>
      <c r="J36" s="79"/>
      <c r="K36" s="79"/>
    </row>
    <row r="37" spans="1:11" s="75" customFormat="1" ht="24.9" customHeight="1" x14ac:dyDescent="0.3">
      <c r="A37" s="89">
        <v>16</v>
      </c>
      <c r="B37" s="89">
        <v>93</v>
      </c>
      <c r="C37" s="93">
        <v>10142930187</v>
      </c>
      <c r="D37" s="92" t="s">
        <v>107</v>
      </c>
      <c r="E37" s="89" t="s">
        <v>108</v>
      </c>
      <c r="F37" s="89" t="s">
        <v>47</v>
      </c>
      <c r="G37" s="89" t="s">
        <v>106</v>
      </c>
      <c r="H37" s="90">
        <v>3.634259259259259E-4</v>
      </c>
      <c r="I37" s="72"/>
      <c r="J37" s="79"/>
      <c r="K37" s="79"/>
    </row>
    <row r="38" spans="1:11" s="75" customFormat="1" ht="24.9" customHeight="1" x14ac:dyDescent="0.3">
      <c r="A38" s="89">
        <v>17</v>
      </c>
      <c r="B38" s="89">
        <v>238</v>
      </c>
      <c r="C38" s="93">
        <v>10120945240</v>
      </c>
      <c r="D38" s="92" t="s">
        <v>90</v>
      </c>
      <c r="E38" s="89" t="s">
        <v>91</v>
      </c>
      <c r="F38" s="89" t="s">
        <v>47</v>
      </c>
      <c r="G38" s="89" t="s">
        <v>89</v>
      </c>
      <c r="H38" s="90">
        <v>3.6377314814814817E-4</v>
      </c>
      <c r="I38" s="72"/>
      <c r="J38" s="79"/>
      <c r="K38" s="79"/>
    </row>
    <row r="39" spans="1:11" s="75" customFormat="1" ht="24.9" customHeight="1" x14ac:dyDescent="0.3">
      <c r="A39" s="89">
        <v>18</v>
      </c>
      <c r="B39" s="89">
        <v>184</v>
      </c>
      <c r="C39" s="93">
        <v>10092520503</v>
      </c>
      <c r="D39" s="92" t="s">
        <v>130</v>
      </c>
      <c r="E39" s="89" t="s">
        <v>141</v>
      </c>
      <c r="F39" s="89" t="s">
        <v>47</v>
      </c>
      <c r="G39" s="89" t="s">
        <v>144</v>
      </c>
      <c r="H39" s="90">
        <v>3.6493055555555557E-4</v>
      </c>
      <c r="I39" s="72"/>
      <c r="J39" s="79"/>
      <c r="K39" s="79"/>
    </row>
    <row r="40" spans="1:11" s="75" customFormat="1" ht="24.9" customHeight="1" x14ac:dyDescent="0.3">
      <c r="A40" s="89">
        <v>19</v>
      </c>
      <c r="B40" s="89">
        <v>80</v>
      </c>
      <c r="C40" s="93">
        <v>10139628955</v>
      </c>
      <c r="D40" s="92" t="s">
        <v>131</v>
      </c>
      <c r="E40" s="89" t="s">
        <v>142</v>
      </c>
      <c r="F40" s="89" t="s">
        <v>49</v>
      </c>
      <c r="G40" s="89" t="s">
        <v>144</v>
      </c>
      <c r="H40" s="90">
        <v>3.699074074074075E-4</v>
      </c>
      <c r="I40" s="72"/>
      <c r="J40" s="79"/>
      <c r="K40" s="79"/>
    </row>
    <row r="41" spans="1:11" s="75" customFormat="1" ht="24.9" customHeight="1" x14ac:dyDescent="0.3">
      <c r="A41" s="89">
        <v>20</v>
      </c>
      <c r="B41" s="89">
        <v>478</v>
      </c>
      <c r="C41" s="93">
        <v>10140567532</v>
      </c>
      <c r="D41" s="92" t="s">
        <v>104</v>
      </c>
      <c r="E41" s="89" t="s">
        <v>105</v>
      </c>
      <c r="F41" s="89" t="s">
        <v>47</v>
      </c>
      <c r="G41" s="89" t="s">
        <v>106</v>
      </c>
      <c r="H41" s="90">
        <v>3.7615740740740735E-4</v>
      </c>
      <c r="I41" s="72"/>
      <c r="J41" s="79"/>
      <c r="K41" s="79"/>
    </row>
    <row r="42" spans="1:11" s="75" customFormat="1" ht="24.9" customHeight="1" x14ac:dyDescent="0.3">
      <c r="A42" s="89">
        <v>21</v>
      </c>
      <c r="B42" s="89">
        <v>34</v>
      </c>
      <c r="C42" s="93">
        <v>10150623907</v>
      </c>
      <c r="D42" s="92" t="s">
        <v>85</v>
      </c>
      <c r="E42" s="89" t="s">
        <v>86</v>
      </c>
      <c r="F42" s="89" t="s">
        <v>48</v>
      </c>
      <c r="G42" s="89" t="s">
        <v>76</v>
      </c>
      <c r="H42" s="90">
        <v>3.814814814814815E-4</v>
      </c>
      <c r="I42" s="72"/>
      <c r="J42" s="79"/>
      <c r="K42" s="79"/>
    </row>
    <row r="43" spans="1:11" s="75" customFormat="1" ht="24.9" customHeight="1" x14ac:dyDescent="0.3">
      <c r="A43" s="89">
        <v>22</v>
      </c>
      <c r="B43" s="89">
        <v>69</v>
      </c>
      <c r="C43" s="93">
        <v>10149669566</v>
      </c>
      <c r="D43" s="92" t="s">
        <v>81</v>
      </c>
      <c r="E43" s="89" t="s">
        <v>82</v>
      </c>
      <c r="F43" s="89" t="s">
        <v>48</v>
      </c>
      <c r="G43" s="89" t="s">
        <v>76</v>
      </c>
      <c r="H43" s="90">
        <v>3.8553240740740741E-4</v>
      </c>
      <c r="I43" s="72"/>
      <c r="J43" s="79"/>
      <c r="K43" s="79"/>
    </row>
    <row r="44" spans="1:11" s="75" customFormat="1" ht="24.9" customHeight="1" x14ac:dyDescent="0.3">
      <c r="A44" s="89">
        <v>23</v>
      </c>
      <c r="B44" s="89">
        <v>12</v>
      </c>
      <c r="C44" s="93">
        <v>10150621681</v>
      </c>
      <c r="D44" s="92" t="s">
        <v>72</v>
      </c>
      <c r="E44" s="89" t="s">
        <v>73</v>
      </c>
      <c r="F44" s="89" t="s">
        <v>48</v>
      </c>
      <c r="G44" s="89" t="s">
        <v>67</v>
      </c>
      <c r="H44" s="90">
        <v>3.8912037037037035E-4</v>
      </c>
      <c r="I44" s="72"/>
      <c r="J44" s="79"/>
      <c r="K44" s="79"/>
    </row>
    <row r="45" spans="1:11" s="75" customFormat="1" ht="24.9" customHeight="1" x14ac:dyDescent="0.3">
      <c r="A45" s="89">
        <v>24</v>
      </c>
      <c r="B45" s="89">
        <v>2</v>
      </c>
      <c r="C45" s="93">
        <v>10151799627</v>
      </c>
      <c r="D45" s="92" t="s">
        <v>125</v>
      </c>
      <c r="E45" s="89" t="s">
        <v>136</v>
      </c>
      <c r="F45" s="89" t="s">
        <v>49</v>
      </c>
      <c r="G45" s="89" t="s">
        <v>76</v>
      </c>
      <c r="H45" s="90">
        <v>3.8946759259259257E-4</v>
      </c>
      <c r="I45" s="72"/>
      <c r="J45" s="79"/>
      <c r="K45" s="79"/>
    </row>
    <row r="46" spans="1:11" s="75" customFormat="1" ht="24.9" customHeight="1" x14ac:dyDescent="0.3">
      <c r="A46" s="89">
        <v>25</v>
      </c>
      <c r="B46" s="89">
        <v>854</v>
      </c>
      <c r="C46" s="93">
        <v>10146169280</v>
      </c>
      <c r="D46" s="92" t="s">
        <v>122</v>
      </c>
      <c r="E46" s="89" t="s">
        <v>133</v>
      </c>
      <c r="F46" s="89" t="s">
        <v>48</v>
      </c>
      <c r="G46" s="89" t="s">
        <v>143</v>
      </c>
      <c r="H46" s="90">
        <v>3.9201388888888885E-4</v>
      </c>
      <c r="I46" s="72"/>
      <c r="J46" s="79"/>
      <c r="K46" s="79"/>
    </row>
    <row r="47" spans="1:11" s="75" customFormat="1" ht="24.9" customHeight="1" x14ac:dyDescent="0.3">
      <c r="A47" s="89">
        <v>26</v>
      </c>
      <c r="B47" s="89">
        <v>23</v>
      </c>
      <c r="C47" s="93">
        <v>10150621075</v>
      </c>
      <c r="D47" s="92" t="s">
        <v>68</v>
      </c>
      <c r="E47" s="89" t="s">
        <v>69</v>
      </c>
      <c r="F47" s="89" t="s">
        <v>48</v>
      </c>
      <c r="G47" s="89" t="s">
        <v>67</v>
      </c>
      <c r="H47" s="90">
        <v>4.0648148148148141E-4</v>
      </c>
      <c r="I47" s="72"/>
      <c r="J47" s="79"/>
      <c r="K47" s="79"/>
    </row>
    <row r="48" spans="1:11" s="75" customFormat="1" ht="24.9" customHeight="1" x14ac:dyDescent="0.3">
      <c r="A48" s="89">
        <v>27</v>
      </c>
      <c r="B48" s="89">
        <v>964</v>
      </c>
      <c r="C48" s="93">
        <v>10120372839</v>
      </c>
      <c r="D48" s="92" t="s">
        <v>145</v>
      </c>
      <c r="E48" s="89" t="s">
        <v>146</v>
      </c>
      <c r="F48" s="89" t="s">
        <v>49</v>
      </c>
      <c r="G48" s="89" t="s">
        <v>147</v>
      </c>
      <c r="H48" s="90">
        <v>4.5312499999999997E-4</v>
      </c>
      <c r="I48" s="72"/>
      <c r="J48" s="79"/>
      <c r="K48" s="79"/>
    </row>
    <row r="49" spans="1:11" s="75" customFormat="1" ht="24.9" customHeight="1" x14ac:dyDescent="0.3">
      <c r="A49" s="89">
        <v>28</v>
      </c>
      <c r="B49" s="89">
        <v>31</v>
      </c>
      <c r="C49" s="93">
        <v>10131105382</v>
      </c>
      <c r="D49" s="92" t="s">
        <v>114</v>
      </c>
      <c r="E49" s="89" t="s">
        <v>115</v>
      </c>
      <c r="F49" s="89" t="s">
        <v>49</v>
      </c>
      <c r="G49" s="89" t="s">
        <v>113</v>
      </c>
      <c r="H49" s="90">
        <v>4.6435185185185186E-4</v>
      </c>
      <c r="I49" s="72"/>
      <c r="J49" s="79"/>
      <c r="K49" s="79"/>
    </row>
    <row r="50" spans="1:11" s="75" customFormat="1" ht="24.9" customHeight="1" x14ac:dyDescent="0.3">
      <c r="A50" s="89">
        <v>29</v>
      </c>
      <c r="B50" s="89">
        <v>77</v>
      </c>
      <c r="C50" s="93">
        <v>10080174322</v>
      </c>
      <c r="D50" s="92" t="s">
        <v>99</v>
      </c>
      <c r="E50" s="89" t="s">
        <v>100</v>
      </c>
      <c r="F50" s="89" t="s">
        <v>49</v>
      </c>
      <c r="G50" s="89" t="s">
        <v>101</v>
      </c>
      <c r="H50" s="90">
        <v>4.6527777777777778E-4</v>
      </c>
      <c r="I50" s="72"/>
      <c r="J50" s="79"/>
      <c r="K50" s="79"/>
    </row>
    <row r="51" spans="1:11" s="75" customFormat="1" ht="24.9" customHeight="1" x14ac:dyDescent="0.3">
      <c r="A51" s="89">
        <v>30</v>
      </c>
      <c r="B51" s="89">
        <v>74</v>
      </c>
      <c r="C51" s="93">
        <v>10150018059</v>
      </c>
      <c r="D51" s="92" t="s">
        <v>102</v>
      </c>
      <c r="E51" s="89" t="s">
        <v>103</v>
      </c>
      <c r="F51" s="89" t="s">
        <v>48</v>
      </c>
      <c r="G51" s="89" t="s">
        <v>101</v>
      </c>
      <c r="H51" s="90">
        <v>5.2407407407407405E-4</v>
      </c>
      <c r="I51" s="72"/>
      <c r="J51" s="79"/>
      <c r="K51" s="79"/>
    </row>
    <row r="52" spans="1:11" s="75" customFormat="1" ht="24.9" customHeight="1" x14ac:dyDescent="0.3">
      <c r="A52" s="89">
        <v>31</v>
      </c>
      <c r="B52" s="89">
        <v>938</v>
      </c>
      <c r="C52" s="93">
        <v>10150168613</v>
      </c>
      <c r="D52" s="92" t="s">
        <v>65</v>
      </c>
      <c r="E52" s="89" t="s">
        <v>66</v>
      </c>
      <c r="F52" s="89" t="s">
        <v>48</v>
      </c>
      <c r="G52" s="89" t="s">
        <v>67</v>
      </c>
      <c r="H52" s="90">
        <v>7.1331018518518521E-4</v>
      </c>
      <c r="I52" s="72"/>
      <c r="J52" s="79"/>
      <c r="K52" s="79"/>
    </row>
    <row r="53" spans="1:11" s="75" customFormat="1" ht="24.9" customHeight="1" x14ac:dyDescent="0.3">
      <c r="A53" s="89" t="s">
        <v>148</v>
      </c>
      <c r="B53" s="89">
        <v>198</v>
      </c>
      <c r="C53" s="93">
        <v>10113022663</v>
      </c>
      <c r="D53" s="92" t="s">
        <v>111</v>
      </c>
      <c r="E53" s="89" t="s">
        <v>112</v>
      </c>
      <c r="F53" s="89" t="s">
        <v>47</v>
      </c>
      <c r="G53" s="89" t="s">
        <v>106</v>
      </c>
      <c r="H53" s="90"/>
      <c r="I53" s="72"/>
      <c r="J53" s="79"/>
      <c r="K53" s="79"/>
    </row>
    <row r="54" spans="1:11" s="75" customFormat="1" ht="24.9" customHeight="1" x14ac:dyDescent="0.3">
      <c r="A54" s="89" t="s">
        <v>148</v>
      </c>
      <c r="B54" s="89">
        <v>493</v>
      </c>
      <c r="C54" s="93">
        <v>10120951405</v>
      </c>
      <c r="D54" s="92" t="s">
        <v>92</v>
      </c>
      <c r="E54" s="89" t="s">
        <v>93</v>
      </c>
      <c r="F54" s="89" t="s">
        <v>49</v>
      </c>
      <c r="G54" s="89" t="s">
        <v>89</v>
      </c>
      <c r="H54" s="90"/>
      <c r="I54" s="72"/>
      <c r="J54" s="79"/>
      <c r="K54" s="79"/>
    </row>
    <row r="55" spans="1:11" s="75" customFormat="1" ht="24.9" customHeight="1" x14ac:dyDescent="0.3">
      <c r="A55" s="89" t="s">
        <v>148</v>
      </c>
      <c r="B55" s="89">
        <v>588</v>
      </c>
      <c r="C55" s="93">
        <v>10112811788</v>
      </c>
      <c r="D55" s="92" t="s">
        <v>126</v>
      </c>
      <c r="E55" s="89" t="s">
        <v>137</v>
      </c>
      <c r="F55" s="89" t="s">
        <v>47</v>
      </c>
      <c r="G55" s="89" t="s">
        <v>94</v>
      </c>
      <c r="H55" s="90"/>
      <c r="I55" s="72"/>
      <c r="J55" s="79"/>
      <c r="K55" s="79"/>
    </row>
    <row r="56" spans="1:11" s="75" customFormat="1" ht="24.9" customHeight="1" x14ac:dyDescent="0.3">
      <c r="A56" s="89" t="s">
        <v>148</v>
      </c>
      <c r="B56" s="89">
        <v>95</v>
      </c>
      <c r="C56" s="93">
        <v>10100204115</v>
      </c>
      <c r="D56" s="92" t="s">
        <v>127</v>
      </c>
      <c r="E56" s="89" t="s">
        <v>138</v>
      </c>
      <c r="F56" s="89" t="s">
        <v>47</v>
      </c>
      <c r="G56" s="89" t="s">
        <v>94</v>
      </c>
      <c r="H56" s="91"/>
      <c r="I56" s="72"/>
      <c r="J56" s="79"/>
      <c r="K56" s="79"/>
    </row>
    <row r="57" spans="1:11" s="75" customFormat="1" ht="24.9" customHeight="1" x14ac:dyDescent="0.3">
      <c r="A57" s="89" t="s">
        <v>148</v>
      </c>
      <c r="B57" s="89">
        <v>598</v>
      </c>
      <c r="C57" s="93">
        <v>10127874366</v>
      </c>
      <c r="D57" s="92" t="s">
        <v>128</v>
      </c>
      <c r="E57" s="89" t="s">
        <v>139</v>
      </c>
      <c r="F57" s="89" t="s">
        <v>47</v>
      </c>
      <c r="G57" s="89" t="s">
        <v>106</v>
      </c>
      <c r="H57" s="90"/>
      <c r="I57" s="72"/>
      <c r="J57" s="79"/>
      <c r="K57" s="79"/>
    </row>
    <row r="58" spans="1:11" ht="24.9" customHeight="1" x14ac:dyDescent="0.3">
      <c r="A58" s="130"/>
      <c r="B58" s="131"/>
      <c r="C58" s="131"/>
      <c r="D58" s="131"/>
      <c r="E58" s="131"/>
      <c r="F58" s="131"/>
      <c r="G58" s="131"/>
      <c r="H58" s="132"/>
      <c r="I58" s="132"/>
      <c r="J58" s="133"/>
      <c r="K58" s="133"/>
    </row>
    <row r="59" spans="1:11" ht="14.4" x14ac:dyDescent="0.25">
      <c r="A59" s="126" t="s">
        <v>3</v>
      </c>
      <c r="B59" s="127"/>
      <c r="C59" s="127"/>
      <c r="D59" s="127"/>
      <c r="E59" s="64"/>
      <c r="F59" s="64"/>
      <c r="G59" s="118" t="s">
        <v>25</v>
      </c>
      <c r="H59" s="118"/>
      <c r="I59" s="127"/>
      <c r="J59" s="128"/>
      <c r="K59" s="129"/>
    </row>
    <row r="60" spans="1:11" x14ac:dyDescent="0.25">
      <c r="A60" s="54" t="s">
        <v>33</v>
      </c>
      <c r="B60" s="17"/>
      <c r="C60" s="17"/>
      <c r="D60" s="55"/>
      <c r="E60" s="19"/>
      <c r="F60" s="52"/>
      <c r="G60" s="18" t="s">
        <v>21</v>
      </c>
      <c r="H60" s="48">
        <v>11</v>
      </c>
      <c r="I60" s="58"/>
      <c r="J60" s="35" t="s">
        <v>19</v>
      </c>
      <c r="K60" s="61">
        <f>COUNTIF(F22:F57,"ЗМС")</f>
        <v>0</v>
      </c>
    </row>
    <row r="61" spans="1:11" x14ac:dyDescent="0.25">
      <c r="A61" s="54" t="s">
        <v>34</v>
      </c>
      <c r="B61" s="17"/>
      <c r="C61" s="17"/>
      <c r="D61" s="55"/>
      <c r="E61" s="1"/>
      <c r="F61" s="53"/>
      <c r="G61" s="20" t="s">
        <v>45</v>
      </c>
      <c r="H61" s="47">
        <f>H62+H65</f>
        <v>36</v>
      </c>
      <c r="I61" s="50"/>
      <c r="J61" s="35" t="s">
        <v>15</v>
      </c>
      <c r="K61" s="61">
        <f>COUNTIF(F23:F57,"МСМК")</f>
        <v>0</v>
      </c>
    </row>
    <row r="62" spans="1:11" x14ac:dyDescent="0.25">
      <c r="A62" s="54" t="s">
        <v>35</v>
      </c>
      <c r="B62" s="17"/>
      <c r="C62" s="17"/>
      <c r="D62" s="55"/>
      <c r="E62" s="1"/>
      <c r="F62" s="53"/>
      <c r="G62" s="20" t="s">
        <v>46</v>
      </c>
      <c r="H62" s="47">
        <f>H63+H64+H66</f>
        <v>31</v>
      </c>
      <c r="I62" s="50"/>
      <c r="J62" s="35" t="s">
        <v>17</v>
      </c>
      <c r="K62" s="61">
        <f>COUNTIF(F24:F59,"МС")</f>
        <v>0</v>
      </c>
    </row>
    <row r="63" spans="1:11" ht="9.75" customHeight="1" x14ac:dyDescent="0.25">
      <c r="A63" s="54" t="s">
        <v>36</v>
      </c>
      <c r="B63" s="17"/>
      <c r="C63" s="17"/>
      <c r="D63" s="55"/>
      <c r="E63" s="1"/>
      <c r="F63" s="53"/>
      <c r="G63" s="20" t="s">
        <v>40</v>
      </c>
      <c r="H63" s="48">
        <f>COUNT(A22:A57)</f>
        <v>31</v>
      </c>
      <c r="I63" s="49"/>
      <c r="J63" s="35" t="s">
        <v>20</v>
      </c>
      <c r="K63" s="61">
        <f>COUNTIF(F22:F60,"КМС")</f>
        <v>5</v>
      </c>
    </row>
    <row r="64" spans="1:11" x14ac:dyDescent="0.25">
      <c r="A64" s="54"/>
      <c r="B64" s="17"/>
      <c r="C64" s="17"/>
      <c r="D64" s="55"/>
      <c r="E64" s="1"/>
      <c r="F64" s="53"/>
      <c r="G64" s="20" t="s">
        <v>41</v>
      </c>
      <c r="H64" s="48">
        <f>COUNTIF(A22:A57,"НФ")</f>
        <v>0</v>
      </c>
      <c r="I64" s="49"/>
      <c r="J64" s="69" t="s">
        <v>47</v>
      </c>
      <c r="K64" s="61">
        <f>COUNTIF(F22:F61,"1 сп.р.")</f>
        <v>16</v>
      </c>
    </row>
    <row r="65" spans="1:26" x14ac:dyDescent="0.25">
      <c r="A65" s="54"/>
      <c r="B65" s="17"/>
      <c r="C65" s="17"/>
      <c r="D65" s="55"/>
      <c r="E65" s="1"/>
      <c r="F65" s="53"/>
      <c r="G65" s="20" t="s">
        <v>42</v>
      </c>
      <c r="H65" s="36">
        <f>COUNTIF(A22:A57,"НС")</f>
        <v>5</v>
      </c>
      <c r="I65" s="51"/>
      <c r="J65" s="70" t="s">
        <v>49</v>
      </c>
      <c r="K65" s="61">
        <f>COUNTIF(F22:F62,"2 сп.р.")</f>
        <v>8</v>
      </c>
    </row>
    <row r="66" spans="1:26" x14ac:dyDescent="0.25">
      <c r="A66" s="54"/>
      <c r="B66" s="17"/>
      <c r="C66" s="17"/>
      <c r="D66" s="55"/>
      <c r="E66" s="22"/>
      <c r="F66" s="59"/>
      <c r="G66" s="20" t="s">
        <v>43</v>
      </c>
      <c r="H66" s="36">
        <f>COUNTIF(A22:A57,"ДСКВ")</f>
        <v>0</v>
      </c>
      <c r="I66" s="60"/>
      <c r="J66" s="70" t="s">
        <v>48</v>
      </c>
      <c r="K66" s="61">
        <f>COUNTIF(F22:F63,"3 сп.р.")</f>
        <v>7</v>
      </c>
    </row>
    <row r="67" spans="1:26" x14ac:dyDescent="0.25">
      <c r="A67" s="23"/>
      <c r="K67" s="24"/>
    </row>
    <row r="68" spans="1:26" ht="15.6" x14ac:dyDescent="0.25">
      <c r="A68" s="119" t="s">
        <v>2</v>
      </c>
      <c r="B68" s="120"/>
      <c r="C68" s="120"/>
      <c r="D68" s="120"/>
      <c r="E68" s="121" t="s">
        <v>7</v>
      </c>
      <c r="F68" s="121"/>
      <c r="G68" s="121"/>
      <c r="H68" s="121"/>
      <c r="I68" s="121" t="s">
        <v>37</v>
      </c>
      <c r="J68" s="121"/>
      <c r="K68" s="122"/>
    </row>
    <row r="69" spans="1:26" x14ac:dyDescent="0.25">
      <c r="A69" s="23"/>
      <c r="B69" s="1"/>
      <c r="C69" s="1"/>
      <c r="E69" s="1"/>
      <c r="F69" s="19"/>
      <c r="G69" s="19"/>
      <c r="H69" s="19"/>
      <c r="I69" s="19"/>
      <c r="J69" s="19"/>
      <c r="K69" s="28"/>
    </row>
    <row r="70" spans="1:26" x14ac:dyDescent="0.25">
      <c r="A70" s="25"/>
      <c r="D70" s="26"/>
      <c r="E70" s="56"/>
      <c r="F70" s="26"/>
      <c r="G70" s="26"/>
      <c r="H70" s="57"/>
      <c r="I70" s="57"/>
      <c r="J70" s="26"/>
      <c r="K70" s="27"/>
    </row>
    <row r="71" spans="1:26" s="11" customFormat="1" x14ac:dyDescent="0.25">
      <c r="A71" s="25"/>
      <c r="B71" s="26"/>
      <c r="C71" s="26"/>
      <c r="D71" s="26"/>
      <c r="E71" s="56"/>
      <c r="F71" s="26"/>
      <c r="G71" s="26"/>
      <c r="H71" s="57"/>
      <c r="I71" s="57"/>
      <c r="J71" s="26"/>
      <c r="K71" s="2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39" customFormat="1" ht="18" x14ac:dyDescent="0.25">
      <c r="A72" s="25"/>
      <c r="B72" s="26"/>
      <c r="C72" s="26"/>
      <c r="D72" s="26"/>
      <c r="E72" s="56"/>
      <c r="F72" s="26"/>
      <c r="G72" s="26"/>
      <c r="H72" s="57"/>
      <c r="I72" s="57"/>
      <c r="J72" s="26"/>
      <c r="K72" s="27"/>
    </row>
    <row r="73" spans="1:26" x14ac:dyDescent="0.25">
      <c r="A73" s="25"/>
      <c r="D73" s="26"/>
      <c r="E73" s="56"/>
      <c r="F73" s="26"/>
      <c r="G73" s="26"/>
      <c r="H73" s="57"/>
      <c r="I73" s="57"/>
      <c r="J73" s="26"/>
      <c r="K73" s="27"/>
    </row>
    <row r="74" spans="1:26" ht="16.2" thickBot="1" x14ac:dyDescent="0.3">
      <c r="A74" s="123" t="str">
        <f>G18</f>
        <v>МЯГКОВА Е.А. (IК, г. Саранск)</v>
      </c>
      <c r="B74" s="124"/>
      <c r="C74" s="124"/>
      <c r="D74" s="124"/>
      <c r="E74" s="124" t="str">
        <f>G17</f>
        <v>БОЯРОВ В.В. (ВК, г. Саранск)</v>
      </c>
      <c r="F74" s="124"/>
      <c r="G74" s="124"/>
      <c r="H74" s="124"/>
      <c r="I74" s="124" t="str">
        <f>G19</f>
        <v>ГРИГОРЬЕВА Л.Ю. (ВК, г. Пенза)</v>
      </c>
      <c r="J74" s="124"/>
      <c r="K74" s="125"/>
    </row>
    <row r="75" spans="1:26" ht="14.4" thickTop="1" x14ac:dyDescent="0.25"/>
    <row r="76" spans="1:26" ht="18" x14ac:dyDescent="0.25">
      <c r="A76" s="39"/>
      <c r="B76" s="40"/>
      <c r="C76" s="40"/>
      <c r="D76" s="39"/>
      <c r="E76" s="41"/>
      <c r="F76" s="39"/>
      <c r="G76" s="39"/>
      <c r="H76" s="42"/>
      <c r="I76" s="42"/>
      <c r="J76" s="39"/>
      <c r="K76" s="39"/>
    </row>
    <row r="77" spans="1:26" ht="21" x14ac:dyDescent="0.25">
      <c r="A77" s="37"/>
      <c r="B77" s="37"/>
      <c r="C77" s="38"/>
      <c r="D77" s="117"/>
      <c r="E77" s="117"/>
      <c r="F77" s="117"/>
      <c r="G77" s="117"/>
    </row>
    <row r="78" spans="1:26" ht="18" x14ac:dyDescent="0.25">
      <c r="D78" s="39"/>
    </row>
  </sheetData>
  <autoFilter ref="B21:H21" xr:uid="{00000000-0009-0000-0000-000000000000}">
    <sortState xmlns:xlrd2="http://schemas.microsoft.com/office/spreadsheetml/2017/richdata2" ref="B22:H57">
      <sortCondition ref="H21"/>
    </sortState>
  </autoFilter>
  <sortState xmlns:xlrd2="http://schemas.microsoft.com/office/spreadsheetml/2017/richdata2" ref="A22:G58">
    <sortCondition ref="A22:A58"/>
  </sortState>
  <mergeCells count="25">
    <mergeCell ref="A13:D13"/>
    <mergeCell ref="A14:D14"/>
    <mergeCell ref="A15:G15"/>
    <mergeCell ref="H15:K15"/>
    <mergeCell ref="D77:G77"/>
    <mergeCell ref="A59:D59"/>
    <mergeCell ref="G59:K59"/>
    <mergeCell ref="A68:D68"/>
    <mergeCell ref="E68:H68"/>
    <mergeCell ref="I68:K68"/>
    <mergeCell ref="A74:D74"/>
    <mergeCell ref="E74:H74"/>
    <mergeCell ref="I74:K74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6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2024-03-28T12:01:35Z</cp:lastPrinted>
  <dcterms:created xsi:type="dcterms:W3CDTF">1996-10-08T23:32:33Z</dcterms:created>
  <dcterms:modified xsi:type="dcterms:W3CDTF">2024-03-28T12:02:06Z</dcterms:modified>
</cp:coreProperties>
</file>