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Г с отсечекой" sheetId="102" r:id="rId1"/>
  </sheets>
  <definedNames>
    <definedName name="_xlnm.Print_Titles" localSheetId="0">'ПГ с отсечекой'!$21:$22</definedName>
    <definedName name="_xlnm.Print_Area" localSheetId="0">'ПГ с отсечекой'!$A$1:$L$100</definedName>
  </definedNames>
  <calcPr calcId="152511"/>
</workbook>
</file>

<file path=xl/calcChain.xml><?xml version="1.0" encoding="utf-8"?>
<calcChain xmlns="http://schemas.openxmlformats.org/spreadsheetml/2006/main">
  <c r="J82" i="102" l="1"/>
  <c r="J80" i="102"/>
  <c r="J78" i="102"/>
  <c r="J76" i="102"/>
  <c r="J74" i="102"/>
  <c r="J72" i="102"/>
  <c r="J70" i="102"/>
  <c r="J68" i="102"/>
  <c r="J66" i="102"/>
  <c r="J64" i="102"/>
  <c r="J62" i="102"/>
  <c r="J60" i="102"/>
  <c r="J58" i="102"/>
  <c r="J56" i="102"/>
  <c r="J54" i="102"/>
  <c r="J52" i="102"/>
  <c r="J50" i="102"/>
  <c r="J48" i="102"/>
  <c r="J46" i="102"/>
  <c r="J44" i="102"/>
  <c r="J42" i="102"/>
  <c r="J40" i="102"/>
  <c r="J38" i="102"/>
  <c r="J36" i="102"/>
  <c r="J34" i="102"/>
  <c r="J32" i="102"/>
  <c r="J30" i="102"/>
  <c r="J28" i="102"/>
  <c r="J26" i="102"/>
  <c r="J24" i="102"/>
  <c r="I82" i="102"/>
  <c r="I80" i="102"/>
  <c r="I78" i="102"/>
  <c r="I76" i="102"/>
  <c r="I74" i="102"/>
  <c r="I72" i="102"/>
  <c r="I70" i="102"/>
  <c r="I68" i="102"/>
  <c r="I66" i="102"/>
  <c r="I64" i="102"/>
  <c r="I62" i="102"/>
  <c r="I60" i="102"/>
  <c r="I58" i="102"/>
  <c r="I56" i="102"/>
  <c r="I54" i="102"/>
  <c r="I52" i="102"/>
  <c r="I50" i="102"/>
  <c r="I48" i="102"/>
  <c r="I46" i="102"/>
  <c r="I44" i="102"/>
  <c r="I42" i="102"/>
  <c r="I40" i="102"/>
  <c r="I38" i="102"/>
  <c r="I36" i="102"/>
  <c r="I34" i="102"/>
  <c r="I32" i="102"/>
  <c r="I30" i="102"/>
  <c r="I28" i="102"/>
  <c r="I26" i="102"/>
  <c r="H82" i="102"/>
  <c r="H80" i="102"/>
  <c r="H78" i="102"/>
  <c r="H76" i="102"/>
  <c r="H74" i="102"/>
  <c r="H72" i="102"/>
  <c r="H70" i="102"/>
  <c r="H68" i="102"/>
  <c r="H66" i="102"/>
  <c r="H64" i="102"/>
  <c r="H62" i="102"/>
  <c r="H60" i="102"/>
  <c r="H58" i="102"/>
  <c r="H56" i="102"/>
  <c r="H54" i="102"/>
  <c r="H52" i="102"/>
  <c r="H50" i="102"/>
  <c r="H48" i="102"/>
  <c r="H46" i="102"/>
  <c r="H44" i="102"/>
  <c r="H42" i="102"/>
  <c r="H40" i="102"/>
  <c r="H38" i="102"/>
  <c r="H36" i="102"/>
  <c r="H34" i="102"/>
  <c r="H32" i="102"/>
  <c r="H30" i="102"/>
  <c r="H28" i="102"/>
  <c r="H26" i="102"/>
  <c r="H24" i="102"/>
  <c r="A82" i="102"/>
  <c r="A80" i="102"/>
  <c r="A78" i="102"/>
  <c r="A76" i="102"/>
  <c r="A74" i="102"/>
  <c r="A72" i="102"/>
  <c r="A70" i="102"/>
  <c r="A68" i="102"/>
  <c r="A66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A36" i="102"/>
  <c r="A34" i="102"/>
  <c r="A32" i="102"/>
  <c r="A30" i="102"/>
  <c r="A28" i="102"/>
  <c r="A26" i="102"/>
  <c r="A24" i="102"/>
  <c r="I25" i="102"/>
  <c r="J81" i="102" l="1"/>
  <c r="J79" i="102"/>
  <c r="J77" i="102"/>
  <c r="J75" i="102"/>
  <c r="J73" i="102"/>
  <c r="J71" i="102"/>
  <c r="J69" i="102"/>
  <c r="J67" i="102"/>
  <c r="J65" i="102"/>
  <c r="J63" i="102"/>
  <c r="J61" i="102"/>
  <c r="J59" i="102"/>
  <c r="J57" i="102"/>
  <c r="J55" i="102"/>
  <c r="J53" i="102"/>
  <c r="J51" i="102"/>
  <c r="J49" i="102"/>
  <c r="J47" i="102"/>
  <c r="J45" i="102"/>
  <c r="J43" i="102"/>
  <c r="J41" i="102"/>
  <c r="J39" i="102"/>
  <c r="J37" i="102"/>
  <c r="J35" i="102"/>
  <c r="J33" i="102"/>
  <c r="J31" i="102"/>
  <c r="J29" i="102"/>
  <c r="J27" i="102"/>
  <c r="J25" i="102"/>
  <c r="J23" i="102"/>
  <c r="I81" i="102"/>
  <c r="I79" i="102"/>
  <c r="I77" i="102"/>
  <c r="I75" i="102"/>
  <c r="I73" i="102"/>
  <c r="I71" i="102"/>
  <c r="I69" i="102"/>
  <c r="I67" i="102"/>
  <c r="I65" i="102"/>
  <c r="I63" i="102"/>
  <c r="I61" i="102"/>
  <c r="I59" i="102"/>
  <c r="I57" i="102"/>
  <c r="I55" i="102"/>
  <c r="I53" i="102"/>
  <c r="I51" i="102"/>
  <c r="I49" i="102"/>
  <c r="I47" i="102"/>
  <c r="I45" i="102"/>
  <c r="I43" i="102"/>
  <c r="I41" i="102"/>
  <c r="I39" i="102"/>
  <c r="I37" i="102"/>
  <c r="I35" i="102"/>
  <c r="I33" i="102"/>
  <c r="I31" i="102"/>
  <c r="I29" i="102"/>
  <c r="I27" i="102"/>
  <c r="L87" i="102" l="1"/>
  <c r="L91" i="102" l="1"/>
  <c r="L90" i="102"/>
  <c r="L89" i="102"/>
  <c r="L88" i="102"/>
  <c r="K100" i="102" l="1"/>
  <c r="E100" i="102" l="1"/>
  <c r="L85" i="102"/>
  <c r="L86" i="102" l="1"/>
</calcChain>
</file>

<file path=xl/sharedStrings.xml><?xml version="1.0" encoding="utf-8"?>
<sst xmlns="http://schemas.openxmlformats.org/spreadsheetml/2006/main" count="332" uniqueCount="204">
  <si>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</si>
  <si>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</si>
  <si>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</si>
  <si>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</si>
  <si>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</si>
  <si>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</si>
  <si>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</si>
  <si>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</si>
  <si>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</si>
  <si>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</si>
  <si>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</si>
  <si>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</si>
  <si>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</si>
  <si>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</si>
  <si>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</si>
  <si>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</si>
  <si>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</si>
  <si>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</si>
  <si>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</si>
  <si>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</si>
  <si>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</si>
  <si>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</si>
  <si>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</si>
  <si>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</si>
  <si>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</si>
  <si>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</si>
  <si>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</si>
  <si>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</si>
  <si>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</si>
  <si>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</si>
  <si>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</si>
  <si>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</si>
  <si>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</si>
  <si>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</si>
  <si>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</si>
  <si>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</si>
  <si>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</si>
  <si>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Свердловская область</t>
  </si>
  <si>
    <t>СТАТИСТИКА ГОНКИ</t>
  </si>
  <si>
    <t>ДИСТАНЦИЯ: ДЛИНА КРУГА/КРУГОВ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</si>
  <si>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</si>
  <si>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</si>
  <si>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</si>
  <si>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</si>
  <si>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</si>
  <si>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</si>
  <si>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</si>
  <si>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</si>
  <si>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</si>
  <si>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</si>
  <si>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</si>
  <si>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СУДЬЯ НА ФИНИШЕ</t>
  </si>
  <si>
    <t>ВК</t>
  </si>
  <si>
    <t>Москва</t>
  </si>
  <si>
    <t>Республика Адыгея</t>
  </si>
  <si>
    <t>Московская область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</si>
  <si>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</si>
  <si>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</si>
  <si>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Белореченск</t>
  </si>
  <si>
    <t>ЕЖОВ В.Н. (ВК, г.Краснодар )</t>
  </si>
  <si>
    <t>СОЛУКОВА Н.В. (ВК, г.Краснодар)</t>
  </si>
  <si>
    <t>МЕЛЬНИК А.И. (ВК, г.Краснодар)</t>
  </si>
  <si>
    <t>Санкт-Петербург</t>
  </si>
  <si>
    <t>Омская область</t>
  </si>
  <si>
    <t>Краснодарский край</t>
  </si>
  <si>
    <t>Удмуртская Республика</t>
  </si>
  <si>
    <t>Температура: +27</t>
  </si>
  <si>
    <t>Влажность: 51%</t>
  </si>
  <si>
    <t>Осадки: кратковременный дождь</t>
  </si>
  <si>
    <t>ДАТА ПРОВЕДЕНИЯ: 19 августа 2021 года</t>
  </si>
  <si>
    <t>ПЕРВЕНСТВО РОССИИ</t>
  </si>
  <si>
    <t>шоссе - парная гонка 25 км</t>
  </si>
  <si>
    <t>Юниоры 17-18 лет</t>
  </si>
  <si>
    <t xml:space="preserve">НАЧАЛО ГОНКИ: 12ч 30м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</si>
  <si>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30м</t>
    </r>
  </si>
  <si>
    <t>№ ВРВС: 0080681811Я</t>
  </si>
  <si>
    <t>№ ЕКП 2021: 32508</t>
  </si>
  <si>
    <t>ХОМЯКОВ Артемий</t>
  </si>
  <si>
    <t>02.11.2003</t>
  </si>
  <si>
    <t>Республика Башкортостан</t>
  </si>
  <si>
    <t>ГАБДУЛЛИН Тимур</t>
  </si>
  <si>
    <t>01.03.2003</t>
  </si>
  <si>
    <t>ВАСИЛЬЕВ Никита</t>
  </si>
  <si>
    <t>28.02.2003</t>
  </si>
  <si>
    <t>ОРЕХОВ Максим</t>
  </si>
  <si>
    <t>02.03.2003</t>
  </si>
  <si>
    <t>БЕЛЯНИН Андрей</t>
  </si>
  <si>
    <t>17.10.2004</t>
  </si>
  <si>
    <t>БЕРЕЗУЦКИЙ Никита</t>
  </si>
  <si>
    <t>20.10.2004</t>
  </si>
  <si>
    <t>РАХИМОВ Нурислам</t>
  </si>
  <si>
    <t>14.04.2003</t>
  </si>
  <si>
    <t>ЯВЕНКОВ Александр</t>
  </si>
  <si>
    <t>15.04.2004</t>
  </si>
  <si>
    <t>КАНДРАТЬЕВ Артём</t>
  </si>
  <si>
    <t>09.11.2003</t>
  </si>
  <si>
    <t>ТРУБЕЦКОЙ Арсений</t>
  </si>
  <si>
    <t>20.06.2004</t>
  </si>
  <si>
    <t>ГУТОВСКИЙ Владислав</t>
  </si>
  <si>
    <t>15.09.2003</t>
  </si>
  <si>
    <t>г.Москва</t>
  </si>
  <si>
    <t>СУТЯГИН Кирилл</t>
  </si>
  <si>
    <t>25.04.2003</t>
  </si>
  <si>
    <t>ПЛАКУШКИН Иван</t>
  </si>
  <si>
    <t>07.06.2004</t>
  </si>
  <si>
    <t>ГРИБАНОВ Александр</t>
  </si>
  <si>
    <t>22.11.2004</t>
  </si>
  <si>
    <t>ДОКУЧАЕВ Михаил</t>
  </si>
  <si>
    <t>07.07.2003</t>
  </si>
  <si>
    <t>ДОРОШЕНКО Святослав</t>
  </si>
  <si>
    <t>15.05.2003</t>
  </si>
  <si>
    <t>ТИШКИН Александр</t>
  </si>
  <si>
    <t>27.05.2003</t>
  </si>
  <si>
    <t>ДИКИЙ Марк</t>
  </si>
  <si>
    <t>25.07.2003</t>
  </si>
  <si>
    <t>САЛОМАТОВ Семён</t>
  </si>
  <si>
    <t>04.08.2003</t>
  </si>
  <si>
    <t>САМОЙЛОВ Даниил</t>
  </si>
  <si>
    <t>21.03.2003</t>
  </si>
  <si>
    <t>ШИРКОВСКИЙ Николай</t>
  </si>
  <si>
    <t>20.03.2003</t>
  </si>
  <si>
    <t>ВАСИЛЬЕВ Павел</t>
  </si>
  <si>
    <t>26.04.2004</t>
  </si>
  <si>
    <t>САННИКОВ Илья</t>
  </si>
  <si>
    <t>05.10.2004</t>
  </si>
  <si>
    <t>НАГОВИЦЫН Вадим</t>
  </si>
  <si>
    <t>09.05.2003</t>
  </si>
  <si>
    <t>СИДОВ Роман</t>
  </si>
  <si>
    <t>11.03.2004</t>
  </si>
  <si>
    <t>СМИРНОВ Владислав</t>
  </si>
  <si>
    <t>20.02.2004</t>
  </si>
  <si>
    <t>ЕМЕЛЬЯНОВ Лев</t>
  </si>
  <si>
    <t>25.06.2004</t>
  </si>
  <si>
    <t>САВИН Савелий</t>
  </si>
  <si>
    <t>16.01.2004</t>
  </si>
  <si>
    <t>ТЕЛЕГИН Никита</t>
  </si>
  <si>
    <t>18.02.2004</t>
  </si>
  <si>
    <t>НИКИШИН Денис</t>
  </si>
  <si>
    <t>11.05.2004</t>
  </si>
  <si>
    <t>ЗИМАРИН Матвей</t>
  </si>
  <si>
    <t>27.10.2003</t>
  </si>
  <si>
    <t>ЗДЕРИХИН Артем</t>
  </si>
  <si>
    <t>23.05.2004</t>
  </si>
  <si>
    <t>ЕСИК Артемий</t>
  </si>
  <si>
    <t>23.06.2003</t>
  </si>
  <si>
    <t>МАЛИНОВСКИЙ Никита</t>
  </si>
  <si>
    <t>06.06.2004</t>
  </si>
  <si>
    <t>МЕЛЬНИК Илья</t>
  </si>
  <si>
    <t>24.03.2004</t>
  </si>
  <si>
    <t>ПОПКОВ Алексей</t>
  </si>
  <si>
    <t>11.09.2003</t>
  </si>
  <si>
    <t>МОЛЧАНОВ Иван</t>
  </si>
  <si>
    <t>17.09.2003</t>
  </si>
  <si>
    <t>БРЕСЛАВСКИЙ Роман</t>
  </si>
  <si>
    <t>30.04.2003</t>
  </si>
  <si>
    <t>КОЛЕСНИКОВ Максим</t>
  </si>
  <si>
    <t>18.04.2003</t>
  </si>
  <si>
    <t>ХУСАИНОВ Ильфат</t>
  </si>
  <si>
    <t>21.04.2003</t>
  </si>
  <si>
    <t>ГОЛОВАХА Мирослав</t>
  </si>
  <si>
    <t>14.10.2004</t>
  </si>
  <si>
    <t>ТЕТЕНКОВ Глеб</t>
  </si>
  <si>
    <t>24.01.2004</t>
  </si>
  <si>
    <t>ПОПОВ Владислав</t>
  </si>
  <si>
    <t>28.10.2003</t>
  </si>
  <si>
    <t>Волгоградская область</t>
  </si>
  <si>
    <t>ИВЧЕНКО Андрей</t>
  </si>
  <si>
    <t>22.07.2004</t>
  </si>
  <si>
    <t>СВИРИДОВ Егор</t>
  </si>
  <si>
    <t>31.08.2004</t>
  </si>
  <si>
    <t>ДЕНИСЮК Даниил</t>
  </si>
  <si>
    <t>10.12.2003</t>
  </si>
  <si>
    <t>ЗИННИК Владислав</t>
  </si>
  <si>
    <t>21.05.2004</t>
  </si>
  <si>
    <t>ДОЛМАТОВ Александр</t>
  </si>
  <si>
    <t>22.09.2003</t>
  </si>
  <si>
    <t>РОСЛЯКОВ Владислав</t>
  </si>
  <si>
    <t>26.07.2004</t>
  </si>
  <si>
    <t>БАДИГИН Александр</t>
  </si>
  <si>
    <t>22.04.2004</t>
  </si>
  <si>
    <t>ВАКУЛИН Игорь</t>
  </si>
  <si>
    <t>12.03.2004</t>
  </si>
  <si>
    <t>Кемеровская область</t>
  </si>
  <si>
    <t>ГРЯЗНОВ Денис</t>
  </si>
  <si>
    <t>10.04.2004</t>
  </si>
  <si>
    <t>ПОДБЕЛЛО Иван</t>
  </si>
  <si>
    <t>15.02.2004</t>
  </si>
  <si>
    <t>ЩЕЛЧКОВ Александр</t>
  </si>
  <si>
    <t>18.07.2003</t>
  </si>
  <si>
    <t>ЛАКУМОВ Юрий</t>
  </si>
  <si>
    <t>17.01.2004</t>
  </si>
  <si>
    <t>КРЮКОВ Виталий</t>
  </si>
  <si>
    <t>22.06.2004</t>
  </si>
  <si>
    <t>СМЕТАНИН Владимир</t>
  </si>
  <si>
    <t>14.02.2004</t>
  </si>
  <si>
    <t>ДМИТРИЕВ Иван</t>
  </si>
  <si>
    <t>10.10.2003</t>
  </si>
  <si>
    <t>БЕЛИКОВ Павел</t>
  </si>
  <si>
    <t>12.07.2003</t>
  </si>
  <si>
    <t>ЗАКИРОВ Тимур</t>
  </si>
  <si>
    <t>29.04.2004</t>
  </si>
  <si>
    <t>25,0 км / 1</t>
  </si>
  <si>
    <t>Ветер: 12 км/ч (с/з)</t>
  </si>
  <si>
    <t>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</si>
</sst>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164" fontId="9" fillId="0" borderId="40" xfId="2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/>
    </xf>
    <xf numFmtId="164" fontId="9" fillId="0" borderId="43" xfId="2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164" fontId="9" fillId="0" borderId="44" xfId="2" applyNumberFormat="1" applyFont="1" applyFill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164" fontId="9" fillId="0" borderId="46" xfId="2" applyNumberFormat="1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2" fontId="19" fillId="0" borderId="51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19" fillId="0" borderId="53" xfId="2" applyNumberFormat="1" applyFont="1" applyBorder="1" applyAlignment="1">
      <alignment horizontal="center" vertical="center"/>
    </xf>
    <xf numFmtId="2" fontId="19" fillId="0" borderId="35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 wrapText="1"/>
    </xf>
    <xf numFmtId="0" fontId="23" fillId="0" borderId="44" xfId="9" applyFont="1" applyFill="1" applyBorder="1" applyAlignment="1">
      <alignment vertical="center" wrapText="1"/>
    </xf>
    <xf numFmtId="14" fontId="23" fillId="0" borderId="44" xfId="7" applyNumberFormat="1" applyFont="1" applyFill="1" applyBorder="1" applyAlignment="1">
      <alignment horizontal="center" vertical="center" wrapText="1"/>
    </xf>
    <xf numFmtId="0" fontId="23" fillId="0" borderId="50" xfId="7" applyFont="1" applyFill="1" applyBorder="1" applyAlignment="1">
      <alignment horizontal="center" vertical="center" wrapText="1"/>
    </xf>
    <xf numFmtId="0" fontId="23" fillId="0" borderId="46" xfId="9" applyFont="1" applyFill="1" applyBorder="1" applyAlignment="1">
      <alignment vertical="center" wrapText="1"/>
    </xf>
    <xf numFmtId="14" fontId="23" fillId="0" borderId="46" xfId="7" applyNumberFormat="1" applyFont="1" applyFill="1" applyBorder="1" applyAlignment="1">
      <alignment horizontal="center" vertical="center" wrapText="1"/>
    </xf>
    <xf numFmtId="0" fontId="23" fillId="0" borderId="43" xfId="9" applyFont="1" applyFill="1" applyBorder="1" applyAlignment="1">
      <alignment vertical="center" wrapText="1"/>
    </xf>
    <xf numFmtId="14" fontId="23" fillId="0" borderId="43" xfId="7" applyNumberFormat="1" applyFont="1" applyFill="1" applyBorder="1" applyAlignment="1">
      <alignment horizontal="center" vertical="center" wrapText="1"/>
    </xf>
    <xf numFmtId="0" fontId="23" fillId="0" borderId="24" xfId="7" applyFont="1" applyFill="1" applyBorder="1" applyAlignment="1">
      <alignment horizontal="center" vertical="center" wrapText="1"/>
    </xf>
    <xf numFmtId="0" fontId="23" fillId="0" borderId="40" xfId="9" applyFont="1" applyFill="1" applyBorder="1" applyAlignment="1">
      <alignment vertical="center" wrapText="1"/>
    </xf>
    <xf numFmtId="14" fontId="23" fillId="0" borderId="40" xfId="7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2" fontId="24" fillId="0" borderId="51" xfId="2" applyNumberFormat="1" applyFont="1" applyBorder="1" applyAlignment="1">
      <alignment horizontal="center" vertical="center"/>
    </xf>
    <xf numFmtId="0" fontId="9" fillId="0" borderId="29" xfId="2" applyFont="1" applyBorder="1" applyAlignment="1">
      <alignment vertical="center"/>
    </xf>
    <xf numFmtId="0" fontId="15" fillId="0" borderId="29" xfId="2" applyFont="1" applyBorder="1" applyAlignment="1">
      <alignment horizontal="right" vertical="center"/>
    </xf>
    <xf numFmtId="0" fontId="15" fillId="0" borderId="28" xfId="2" applyFont="1" applyBorder="1" applyAlignment="1">
      <alignment horizontal="right" vertical="center"/>
    </xf>
    <xf numFmtId="166" fontId="23" fillId="0" borderId="50" xfId="7" applyNumberFormat="1" applyFont="1" applyFill="1" applyBorder="1" applyAlignment="1">
      <alignment horizontal="center" vertical="center" wrapText="1"/>
    </xf>
    <xf numFmtId="166" fontId="19" fillId="0" borderId="51" xfId="2" applyNumberFormat="1" applyFont="1" applyBorder="1" applyAlignment="1">
      <alignment horizontal="center" vertical="center"/>
    </xf>
    <xf numFmtId="166" fontId="23" fillId="0" borderId="24" xfId="7" applyNumberFormat="1" applyFont="1" applyFill="1" applyBorder="1" applyAlignment="1">
      <alignment horizontal="center" vertical="center" wrapText="1"/>
    </xf>
    <xf numFmtId="166" fontId="19" fillId="0" borderId="24" xfId="2" applyNumberFormat="1" applyFont="1" applyBorder="1" applyAlignment="1">
      <alignment horizontal="center" vertical="center"/>
    </xf>
    <xf numFmtId="166" fontId="9" fillId="0" borderId="50" xfId="2" applyNumberFormat="1" applyFont="1" applyBorder="1" applyAlignment="1">
      <alignment horizontal="center" vertical="center"/>
    </xf>
    <xf numFmtId="165" fontId="15" fillId="0" borderId="56" xfId="2" applyNumberFormat="1" applyFont="1" applyBorder="1" applyAlignment="1">
      <alignment horizontal="left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165" fontId="15" fillId="0" borderId="10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6" xfId="2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14" fontId="17" fillId="2" borderId="23" xfId="8" applyNumberFormat="1" applyFont="1" applyFill="1" applyBorder="1" applyAlignment="1">
      <alignment horizontal="center" vertical="center" wrapText="1"/>
    </xf>
    <xf numFmtId="14" fontId="17" fillId="2" borderId="24" xfId="8" applyNumberFormat="1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2" fontId="17" fillId="2" borderId="23" xfId="8" applyNumberFormat="1" applyFont="1" applyFill="1" applyBorder="1" applyAlignment="1">
      <alignment horizontal="center" vertical="center" wrapText="1"/>
    </xf>
    <xf numFmtId="2" fontId="17" fillId="2" borderId="24" xfId="8" applyNumberFormat="1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3" fillId="0" borderId="2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 2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49741</xdr:rowOff>
    </xdr:from>
    <xdr:to>
      <xdr:col>1</xdr:col>
      <xdr:colOff>328083</xdr:colOff>
      <xdr:row>3</xdr:row>
      <xdr:rowOff>29256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9741"/>
          <a:ext cx="762000" cy="80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453931</xdr:colOff>
      <xdr:row>0</xdr:row>
      <xdr:rowOff>95250</xdr:rowOff>
    </xdr:from>
    <xdr:to>
      <xdr:col>3</xdr:col>
      <xdr:colOff>140229</xdr:colOff>
      <xdr:row>3</xdr:row>
      <xdr:rowOff>63500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598" y="95250"/>
          <a:ext cx="1199714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349249</xdr:colOff>
      <xdr:row>0</xdr:row>
      <xdr:rowOff>63499</xdr:rowOff>
    </xdr:from>
    <xdr:ext cx="709083" cy="767865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47916" y="63499"/>
          <a:ext cx="709083" cy="767865"/>
        </a:xfrm>
        <a:prstGeom prst="rect">
          <a:avLst/>
        </a:prstGeom>
      </xdr:spPr>
    </xdr:pic>
    <xdr:clientData/>
  </xdr:oneCellAnchor>
  <xdr:oneCellAnchor>
    <xdr:from>
      <xdr:col>5</xdr:col>
      <xdr:colOff>631031</xdr:colOff>
      <xdr:row>95</xdr:row>
      <xdr:rowOff>0</xdr:rowOff>
    </xdr:from>
    <xdr:ext cx="899584" cy="591444"/>
    <xdr:pic>
      <xdr:nvPicPr>
        <xdr:cNvPr id="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0" y="19478625"/>
          <a:ext cx="899584" cy="591444"/>
        </a:xfrm>
        <a:prstGeom prst="rect">
          <a:avLst/>
        </a:prstGeom>
      </xdr:spPr>
    </xdr:pic>
    <xdr:clientData/>
  </xdr:oneCellAnchor>
  <xdr:oneCellAnchor>
    <xdr:from>
      <xdr:col>10</xdr:col>
      <xdr:colOff>649552</xdr:colOff>
      <xdr:row>94</xdr:row>
      <xdr:rowOff>107156</xdr:rowOff>
    </xdr:from>
    <xdr:ext cx="518583" cy="671883"/>
    <xdr:pic>
      <xdr:nvPicPr>
        <xdr:cNvPr id="6" name="Pictur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36490" y="19419094"/>
          <a:ext cx="518583" cy="6718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104"/>
  <sheetViews>
    <sheetView tabSelected="1" view="pageBreakPreview" topLeftCell="A54" zoomScale="80" zoomScaleNormal="70" zoomScaleSheetLayoutView="80" zoomScalePageLayoutView="50" workbookViewId="0">
      <selection activeCell="G68" sqref="G68"/>
    </sheetView>
  </sheetViews>
  <sheetFormatPr defaultRowHeight="12.75" x14ac:dyDescent="0.2"/>
  <cols>
    <col min="1" max="1" width="7" style="2" customWidth="1"/>
    <col min="2" max="2" width="7.85546875" style="46" customWidth="1"/>
    <col min="3" max="3" width="14.7109375" style="46" customWidth="1"/>
    <col min="4" max="4" width="23.5703125" style="2" customWidth="1"/>
    <col min="5" max="5" width="11.7109375" style="18" customWidth="1"/>
    <col min="6" max="6" width="10.28515625" style="2" customWidth="1"/>
    <col min="7" max="7" width="28.28515625" style="2" customWidth="1"/>
    <col min="8" max="8" width="15.85546875" style="2" customWidth="1"/>
    <col min="9" max="9" width="16.5703125" style="2" customWidth="1"/>
    <col min="10" max="10" width="10.85546875" style="43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7" ht="21.75" customHeight="1" x14ac:dyDescent="0.2">
      <c r="A2" s="147" t="s">
        <v>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7" ht="21.75" customHeight="1" x14ac:dyDescent="0.2">
      <c r="A3" s="147" t="s">
        <v>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7" ht="21.75" customHeight="1" x14ac:dyDescent="0.2">
      <c r="A4" s="147" t="s">
        <v>57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6" customHeight="1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7" s="3" customFormat="1" ht="27" customHeight="1" x14ac:dyDescent="0.2">
      <c r="A6" s="148" t="s">
        <v>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20"/>
      <c r="N6" s="20"/>
      <c r="O6" s="20"/>
      <c r="P6" s="20"/>
      <c r="Q6" s="20"/>
      <c r="R6" s="20"/>
      <c r="S6" s="20"/>
      <c r="T6" s="20"/>
    </row>
    <row r="7" spans="1:27" s="3" customFormat="1" ht="18" customHeight="1" x14ac:dyDescent="0.2">
      <c r="A7" s="156" t="s">
        <v>14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27" s="3" customFormat="1" ht="6.75" customHeight="1" thickBo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27" ht="19.5" customHeight="1" thickTop="1" x14ac:dyDescent="0.2">
      <c r="A9" s="153" t="s">
        <v>19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27" ht="18" customHeight="1" x14ac:dyDescent="0.2">
      <c r="A10" s="149" t="s">
        <v>71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27" ht="19.5" customHeight="1" x14ac:dyDescent="0.2">
      <c r="A11" s="149" t="s">
        <v>72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27" ht="5.25" customHeight="1" x14ac:dyDescent="0.2">
      <c r="A12" s="161" t="s">
        <v>36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27" ht="15.75" x14ac:dyDescent="0.2">
      <c r="A13" s="164" t="s">
        <v>58</v>
      </c>
      <c r="B13" s="165"/>
      <c r="C13" s="165"/>
      <c r="D13" s="165"/>
      <c r="E13" s="4"/>
      <c r="F13" s="76" t="s">
        <v>73</v>
      </c>
      <c r="G13" s="76"/>
      <c r="H13" s="121"/>
      <c r="J13" s="21"/>
      <c r="K13" s="5"/>
      <c r="L13" s="6" t="s">
        <v>75</v>
      </c>
    </row>
    <row r="14" spans="1:27" ht="15.75" x14ac:dyDescent="0.2">
      <c r="A14" s="177" t="s">
        <v>69</v>
      </c>
      <c r="B14" s="178"/>
      <c r="C14" s="178"/>
      <c r="D14" s="178"/>
      <c r="E14" s="7"/>
      <c r="F14" s="50" t="s">
        <v>74</v>
      </c>
      <c r="G14" s="50"/>
      <c r="H14" s="50"/>
      <c r="J14" s="22"/>
      <c r="K14" s="8"/>
      <c r="L14" s="9" t="s">
        <v>76</v>
      </c>
    </row>
    <row r="15" spans="1:27" ht="15" x14ac:dyDescent="0.2">
      <c r="A15" s="179" t="s">
        <v>8</v>
      </c>
      <c r="B15" s="180"/>
      <c r="C15" s="180"/>
      <c r="D15" s="180"/>
      <c r="E15" s="180"/>
      <c r="F15" s="180"/>
      <c r="G15" s="181"/>
      <c r="H15" s="141" t="s">
        <v>1</v>
      </c>
      <c r="I15" s="142"/>
      <c r="J15" s="142"/>
      <c r="K15" s="142"/>
      <c r="L15" s="143"/>
    </row>
    <row r="16" spans="1:27" ht="15" x14ac:dyDescent="0.2">
      <c r="A16" s="23" t="s">
        <v>15</v>
      </c>
      <c r="B16" s="10"/>
      <c r="C16" s="10"/>
      <c r="D16" s="24"/>
      <c r="E16" s="25"/>
      <c r="F16" s="24"/>
      <c r="G16" s="24"/>
      <c r="H16" s="144" t="s">
        <v>48</v>
      </c>
      <c r="I16" s="145"/>
      <c r="J16" s="145"/>
      <c r="K16" s="145"/>
      <c r="L16" s="146"/>
    </row>
    <row r="17" spans="1:12" ht="15" x14ac:dyDescent="0.2">
      <c r="A17" s="23" t="s">
        <v>16</v>
      </c>
      <c r="B17" s="10"/>
      <c r="C17" s="10"/>
      <c r="D17" s="11"/>
      <c r="E17" s="49"/>
      <c r="F17" s="26"/>
      <c r="G17" s="81" t="s">
        <v>59</v>
      </c>
      <c r="H17" s="144" t="s">
        <v>49</v>
      </c>
      <c r="I17" s="145"/>
      <c r="J17" s="145"/>
      <c r="K17" s="145"/>
      <c r="L17" s="146"/>
    </row>
    <row r="18" spans="1:12" ht="15" x14ac:dyDescent="0.2">
      <c r="A18" s="23" t="s">
        <v>17</v>
      </c>
      <c r="B18" s="10"/>
      <c r="C18" s="10"/>
      <c r="D18" s="11"/>
      <c r="E18" s="49"/>
      <c r="F18" s="26"/>
      <c r="G18" s="81" t="s">
        <v>60</v>
      </c>
      <c r="H18" s="144" t="s">
        <v>50</v>
      </c>
      <c r="I18" s="145"/>
      <c r="J18" s="145"/>
      <c r="K18" s="145"/>
      <c r="L18" s="146"/>
    </row>
    <row r="19" spans="1:12" ht="16.5" thickBot="1" x14ac:dyDescent="0.25">
      <c r="A19" s="23" t="s">
        <v>13</v>
      </c>
      <c r="B19" s="77"/>
      <c r="C19" s="77"/>
      <c r="D19" s="26"/>
      <c r="F19" s="52"/>
      <c r="G19" s="81" t="s">
        <v>61</v>
      </c>
      <c r="H19" s="140" t="s">
        <v>39</v>
      </c>
      <c r="I19" s="132"/>
      <c r="J19" s="123">
        <v>25</v>
      </c>
      <c r="K19" s="133"/>
      <c r="L19" s="134" t="s">
        <v>201</v>
      </c>
    </row>
    <row r="20" spans="1:12" ht="7.5" customHeight="1" thickTop="1" thickBot="1" x14ac:dyDescent="0.25">
      <c r="A20" s="12"/>
      <c r="B20" s="13"/>
      <c r="C20" s="13"/>
      <c r="D20" s="14"/>
      <c r="E20" s="15"/>
      <c r="F20" s="14"/>
      <c r="G20" s="14"/>
      <c r="H20" s="14"/>
      <c r="I20" s="14"/>
      <c r="J20" s="27"/>
      <c r="K20" s="14"/>
      <c r="L20" s="16"/>
    </row>
    <row r="21" spans="1:12" s="17" customFormat="1" ht="21" customHeight="1" thickTop="1" x14ac:dyDescent="0.2">
      <c r="A21" s="168" t="s">
        <v>5</v>
      </c>
      <c r="B21" s="159" t="s">
        <v>11</v>
      </c>
      <c r="C21" s="159" t="s">
        <v>28</v>
      </c>
      <c r="D21" s="159" t="s">
        <v>2</v>
      </c>
      <c r="E21" s="157" t="s">
        <v>27</v>
      </c>
      <c r="F21" s="159" t="s">
        <v>7</v>
      </c>
      <c r="G21" s="166" t="s">
        <v>40</v>
      </c>
      <c r="H21" s="170" t="s">
        <v>6</v>
      </c>
      <c r="I21" s="159" t="s">
        <v>23</v>
      </c>
      <c r="J21" s="173" t="s">
        <v>20</v>
      </c>
      <c r="K21" s="175" t="s">
        <v>22</v>
      </c>
      <c r="L21" s="182" t="s">
        <v>12</v>
      </c>
    </row>
    <row r="22" spans="1:12" s="17" customFormat="1" ht="13.5" customHeight="1" thickBot="1" x14ac:dyDescent="0.25">
      <c r="A22" s="169"/>
      <c r="B22" s="160"/>
      <c r="C22" s="160"/>
      <c r="D22" s="160"/>
      <c r="E22" s="158"/>
      <c r="F22" s="160"/>
      <c r="G22" s="167"/>
      <c r="H22" s="171"/>
      <c r="I22" s="172"/>
      <c r="J22" s="174"/>
      <c r="K22" s="176"/>
      <c r="L22" s="183"/>
    </row>
    <row r="23" spans="1:12" ht="17.25" customHeight="1" x14ac:dyDescent="0.2">
      <c r="A23" s="98">
        <v>1</v>
      </c>
      <c r="B23" s="88">
        <v>137</v>
      </c>
      <c r="C23" s="89">
        <v>10053914604</v>
      </c>
      <c r="D23" s="111" t="s">
        <v>77</v>
      </c>
      <c r="E23" s="112" t="s">
        <v>78</v>
      </c>
      <c r="F23" s="90" t="s">
        <v>25</v>
      </c>
      <c r="G23" s="113" t="s">
        <v>79</v>
      </c>
      <c r="H23" s="135">
        <v>2.1133680555555558E-2</v>
      </c>
      <c r="I23" s="139" t="s">
        <v>36</v>
      </c>
      <c r="J23" s="102">
        <f>IFERROR($J$19*3600/(HOUR(H23)*3600+MINUTE(H23)*60+SECOND(H23)),"")</f>
        <v>49.28806133625411</v>
      </c>
      <c r="K23" s="91" t="s">
        <v>21</v>
      </c>
      <c r="L23" s="92"/>
    </row>
    <row r="24" spans="1:12" ht="17.25" customHeight="1" thickBot="1" x14ac:dyDescent="0.25">
      <c r="A24" s="99">
        <f>A23</f>
        <v>1</v>
      </c>
      <c r="B24" s="93">
        <v>134</v>
      </c>
      <c r="C24" s="94">
        <v>10053913994</v>
      </c>
      <c r="D24" s="114" t="s">
        <v>80</v>
      </c>
      <c r="E24" s="115" t="s">
        <v>81</v>
      </c>
      <c r="F24" s="95" t="s">
        <v>25</v>
      </c>
      <c r="G24" s="100" t="s">
        <v>79</v>
      </c>
      <c r="H24" s="136">
        <f>H23</f>
        <v>2.1133680555555558E-2</v>
      </c>
      <c r="I24" s="136" t="s">
        <v>36</v>
      </c>
      <c r="J24" s="103">
        <f>J23</f>
        <v>49.28806133625411</v>
      </c>
      <c r="K24" s="96" t="s">
        <v>21</v>
      </c>
      <c r="L24" s="97"/>
    </row>
    <row r="25" spans="1:12" ht="17.25" customHeight="1" x14ac:dyDescent="0.2">
      <c r="A25" s="98">
        <v>2</v>
      </c>
      <c r="B25" s="88">
        <v>84</v>
      </c>
      <c r="C25" s="89">
        <v>10049916382</v>
      </c>
      <c r="D25" s="111" t="s">
        <v>82</v>
      </c>
      <c r="E25" s="112" t="s">
        <v>83</v>
      </c>
      <c r="F25" s="90" t="s">
        <v>25</v>
      </c>
      <c r="G25" s="113" t="s">
        <v>62</v>
      </c>
      <c r="H25" s="135">
        <v>2.1153703703703702E-2</v>
      </c>
      <c r="I25" s="139">
        <f>H25-$H$23</f>
        <v>2.0023148148144015E-5</v>
      </c>
      <c r="J25" s="102">
        <f>IFERROR($J$19*3600/(HOUR(H25)*3600+MINUTE(H25)*60+SECOND(H25)),"")</f>
        <v>49.23413566739606</v>
      </c>
      <c r="K25" s="107" t="s">
        <v>21</v>
      </c>
      <c r="L25" s="108"/>
    </row>
    <row r="26" spans="1:12" ht="17.25" customHeight="1" thickBot="1" x14ac:dyDescent="0.25">
      <c r="A26" s="99">
        <f>A25</f>
        <v>2</v>
      </c>
      <c r="B26" s="93">
        <v>85</v>
      </c>
      <c r="C26" s="94">
        <v>10036048517</v>
      </c>
      <c r="D26" s="114" t="s">
        <v>84</v>
      </c>
      <c r="E26" s="115" t="s">
        <v>85</v>
      </c>
      <c r="F26" s="95" t="s">
        <v>25</v>
      </c>
      <c r="G26" s="100" t="s">
        <v>62</v>
      </c>
      <c r="H26" s="136">
        <f>H25</f>
        <v>2.1153703703703702E-2</v>
      </c>
      <c r="I26" s="136">
        <f>I25</f>
        <v>2.0023148148144015E-5</v>
      </c>
      <c r="J26" s="103">
        <f>J25</f>
        <v>49.23413566739606</v>
      </c>
      <c r="K26" s="109" t="s">
        <v>21</v>
      </c>
      <c r="L26" s="110"/>
    </row>
    <row r="27" spans="1:12" ht="17.25" customHeight="1" x14ac:dyDescent="0.2">
      <c r="A27" s="105">
        <v>3</v>
      </c>
      <c r="B27" s="88">
        <v>87</v>
      </c>
      <c r="C27" s="89">
        <v>10036028107</v>
      </c>
      <c r="D27" s="111" t="s">
        <v>86</v>
      </c>
      <c r="E27" s="112" t="s">
        <v>87</v>
      </c>
      <c r="F27" s="90" t="s">
        <v>25</v>
      </c>
      <c r="G27" s="113" t="s">
        <v>62</v>
      </c>
      <c r="H27" s="135">
        <v>2.1500578703703702E-2</v>
      </c>
      <c r="I27" s="139">
        <f>H27-$H$23</f>
        <v>3.6689814814814398E-4</v>
      </c>
      <c r="J27" s="102">
        <f>IFERROR($J$19*3600/(HOUR(H27)*3600+MINUTE(H27)*60+SECOND(H27)),"")</f>
        <v>48.439181916038748</v>
      </c>
      <c r="K27" s="91" t="s">
        <v>25</v>
      </c>
      <c r="L27" s="92"/>
    </row>
    <row r="28" spans="1:12" ht="17.25" customHeight="1" thickBot="1" x14ac:dyDescent="0.25">
      <c r="A28" s="106">
        <f>A27</f>
        <v>3</v>
      </c>
      <c r="B28" s="93">
        <v>88</v>
      </c>
      <c r="C28" s="94">
        <v>10088111548</v>
      </c>
      <c r="D28" s="114" t="s">
        <v>88</v>
      </c>
      <c r="E28" s="115" t="s">
        <v>89</v>
      </c>
      <c r="F28" s="95" t="s">
        <v>25</v>
      </c>
      <c r="G28" s="100" t="s">
        <v>62</v>
      </c>
      <c r="H28" s="136">
        <f>H27</f>
        <v>2.1500578703703702E-2</v>
      </c>
      <c r="I28" s="136">
        <f>I27</f>
        <v>3.6689814814814398E-4</v>
      </c>
      <c r="J28" s="100">
        <f>J27</f>
        <v>48.439181916038748</v>
      </c>
      <c r="K28" s="96" t="s">
        <v>25</v>
      </c>
      <c r="L28" s="97"/>
    </row>
    <row r="29" spans="1:12" ht="17.25" customHeight="1" x14ac:dyDescent="0.2">
      <c r="A29" s="64">
        <v>4</v>
      </c>
      <c r="B29" s="85">
        <v>135</v>
      </c>
      <c r="C29" s="86">
        <v>10091331443</v>
      </c>
      <c r="D29" s="116" t="s">
        <v>90</v>
      </c>
      <c r="E29" s="117" t="s">
        <v>91</v>
      </c>
      <c r="F29" s="87" t="s">
        <v>25</v>
      </c>
      <c r="G29" s="118" t="s">
        <v>79</v>
      </c>
      <c r="H29" s="137">
        <v>2.1649074074074074E-2</v>
      </c>
      <c r="I29" s="139">
        <f>H29-$H$23</f>
        <v>5.1539351851851573E-4</v>
      </c>
      <c r="J29" s="102">
        <f>IFERROR($J$19*3600/(HOUR(H29)*3600+MINUTE(H29)*60+SECOND(H29)),"")</f>
        <v>48.128342245989302</v>
      </c>
      <c r="K29" s="107" t="s">
        <v>25</v>
      </c>
      <c r="L29" s="108"/>
    </row>
    <row r="30" spans="1:12" ht="17.25" customHeight="1" thickBot="1" x14ac:dyDescent="0.25">
      <c r="A30" s="60">
        <f>A29</f>
        <v>4</v>
      </c>
      <c r="B30" s="82">
        <v>138</v>
      </c>
      <c r="C30" s="83">
        <v>10076948161</v>
      </c>
      <c r="D30" s="119" t="s">
        <v>92</v>
      </c>
      <c r="E30" s="120" t="s">
        <v>93</v>
      </c>
      <c r="F30" s="84" t="s">
        <v>25</v>
      </c>
      <c r="G30" s="101" t="s">
        <v>79</v>
      </c>
      <c r="H30" s="138">
        <f>H29</f>
        <v>2.1649074074074074E-2</v>
      </c>
      <c r="I30" s="138">
        <f>I29</f>
        <v>5.1539351851851573E-4</v>
      </c>
      <c r="J30" s="104">
        <f>J29</f>
        <v>48.128342245989302</v>
      </c>
      <c r="K30" s="109" t="s">
        <v>25</v>
      </c>
      <c r="L30" s="110"/>
    </row>
    <row r="31" spans="1:12" ht="17.25" customHeight="1" x14ac:dyDescent="0.2">
      <c r="A31" s="63">
        <v>5</v>
      </c>
      <c r="B31" s="88">
        <v>127</v>
      </c>
      <c r="C31" s="89">
        <v>10036052860</v>
      </c>
      <c r="D31" s="111" t="s">
        <v>94</v>
      </c>
      <c r="E31" s="112" t="s">
        <v>95</v>
      </c>
      <c r="F31" s="90" t="s">
        <v>25</v>
      </c>
      <c r="G31" s="113" t="s">
        <v>55</v>
      </c>
      <c r="H31" s="135">
        <v>2.2102893518518518E-2</v>
      </c>
      <c r="I31" s="139">
        <f>H31-$H$23</f>
        <v>9.6921296296295992E-4</v>
      </c>
      <c r="J31" s="102">
        <f>IFERROR($J$19*3600/(HOUR(H31)*3600+MINUTE(H31)*60+SECOND(H31)),"")</f>
        <v>47.120418848167539</v>
      </c>
      <c r="K31" s="91" t="s">
        <v>25</v>
      </c>
      <c r="L31" s="92"/>
    </row>
    <row r="32" spans="1:12" ht="17.25" customHeight="1" thickBot="1" x14ac:dyDescent="0.25">
      <c r="A32" s="75">
        <f>A31</f>
        <v>5</v>
      </c>
      <c r="B32" s="93">
        <v>128</v>
      </c>
      <c r="C32" s="94">
        <v>10060269316</v>
      </c>
      <c r="D32" s="114" t="s">
        <v>96</v>
      </c>
      <c r="E32" s="115" t="s">
        <v>97</v>
      </c>
      <c r="F32" s="95" t="s">
        <v>25</v>
      </c>
      <c r="G32" s="100" t="s">
        <v>55</v>
      </c>
      <c r="H32" s="136">
        <f>H31</f>
        <v>2.2102893518518518E-2</v>
      </c>
      <c r="I32" s="136">
        <f>I31</f>
        <v>9.6921296296295992E-4</v>
      </c>
      <c r="J32" s="103">
        <f>J31</f>
        <v>47.120418848167539</v>
      </c>
      <c r="K32" s="96" t="s">
        <v>25</v>
      </c>
      <c r="L32" s="97"/>
    </row>
    <row r="33" spans="1:12" ht="17.25" customHeight="1" x14ac:dyDescent="0.2">
      <c r="A33" s="64">
        <v>6</v>
      </c>
      <c r="B33" s="85">
        <v>100</v>
      </c>
      <c r="C33" s="86">
        <v>1003609160</v>
      </c>
      <c r="D33" s="116" t="s">
        <v>98</v>
      </c>
      <c r="E33" s="117" t="s">
        <v>99</v>
      </c>
      <c r="F33" s="87" t="s">
        <v>25</v>
      </c>
      <c r="G33" s="118" t="s">
        <v>53</v>
      </c>
      <c r="H33" s="137">
        <v>2.2138541666666667E-2</v>
      </c>
      <c r="I33" s="139">
        <f>H33-$H$23</f>
        <v>1.0048611111111092E-3</v>
      </c>
      <c r="J33" s="102">
        <f>IFERROR($J$19*3600/(HOUR(H33)*3600+MINUTE(H33)*60+SECOND(H33)),"")</f>
        <v>47.046523784631468</v>
      </c>
      <c r="K33" s="107" t="s">
        <v>25</v>
      </c>
      <c r="L33" s="108"/>
    </row>
    <row r="34" spans="1:12" ht="17.25" customHeight="1" thickBot="1" x14ac:dyDescent="0.25">
      <c r="A34" s="60">
        <f>A33</f>
        <v>6</v>
      </c>
      <c r="B34" s="82">
        <v>101</v>
      </c>
      <c r="C34" s="83">
        <v>1005493301</v>
      </c>
      <c r="D34" s="119" t="s">
        <v>101</v>
      </c>
      <c r="E34" s="120" t="s">
        <v>102</v>
      </c>
      <c r="F34" s="84" t="s">
        <v>25</v>
      </c>
      <c r="G34" s="101" t="s">
        <v>100</v>
      </c>
      <c r="H34" s="138">
        <f>H33</f>
        <v>2.2138541666666667E-2</v>
      </c>
      <c r="I34" s="138">
        <f>I33</f>
        <v>1.0048611111111092E-3</v>
      </c>
      <c r="J34" s="104">
        <f>J33</f>
        <v>47.046523784631468</v>
      </c>
      <c r="K34" s="109" t="s">
        <v>25</v>
      </c>
      <c r="L34" s="110"/>
    </row>
    <row r="35" spans="1:12" ht="17.25" customHeight="1" x14ac:dyDescent="0.2">
      <c r="A35" s="63">
        <v>7</v>
      </c>
      <c r="B35" s="88">
        <v>80</v>
      </c>
      <c r="C35" s="89">
        <v>10091971744</v>
      </c>
      <c r="D35" s="111" t="s">
        <v>103</v>
      </c>
      <c r="E35" s="112" t="s">
        <v>104</v>
      </c>
      <c r="F35" s="90" t="s">
        <v>25</v>
      </c>
      <c r="G35" s="113" t="s">
        <v>64</v>
      </c>
      <c r="H35" s="135">
        <v>2.2272800925925929E-2</v>
      </c>
      <c r="I35" s="139">
        <f>H35-$H$23</f>
        <v>1.1391203703703702E-3</v>
      </c>
      <c r="J35" s="102">
        <f>IFERROR($J$19*3600/(HOUR(H35)*3600+MINUTE(H35)*60+SECOND(H35)),"")</f>
        <v>46.777546777546775</v>
      </c>
      <c r="K35" s="91" t="s">
        <v>25</v>
      </c>
      <c r="L35" s="92"/>
    </row>
    <row r="36" spans="1:12" ht="17.25" customHeight="1" thickBot="1" x14ac:dyDescent="0.25">
      <c r="A36" s="75">
        <f>A35</f>
        <v>7</v>
      </c>
      <c r="B36" s="93">
        <v>81</v>
      </c>
      <c r="C36" s="94">
        <v>10091964064</v>
      </c>
      <c r="D36" s="114" t="s">
        <v>105</v>
      </c>
      <c r="E36" s="115" t="s">
        <v>106</v>
      </c>
      <c r="F36" s="95" t="s">
        <v>25</v>
      </c>
      <c r="G36" s="100" t="s">
        <v>64</v>
      </c>
      <c r="H36" s="136">
        <f>H35</f>
        <v>2.2272800925925929E-2</v>
      </c>
      <c r="I36" s="136">
        <f>I35</f>
        <v>1.1391203703703702E-3</v>
      </c>
      <c r="J36" s="103">
        <f>J35</f>
        <v>46.777546777546775</v>
      </c>
      <c r="K36" s="96" t="s">
        <v>25</v>
      </c>
      <c r="L36" s="97"/>
    </row>
    <row r="37" spans="1:12" ht="17.25" customHeight="1" x14ac:dyDescent="0.2">
      <c r="A37" s="64">
        <v>8</v>
      </c>
      <c r="B37" s="85">
        <v>111</v>
      </c>
      <c r="C37" s="86">
        <v>10080256265</v>
      </c>
      <c r="D37" s="116" t="s">
        <v>107</v>
      </c>
      <c r="E37" s="117" t="s">
        <v>108</v>
      </c>
      <c r="F37" s="87" t="s">
        <v>25</v>
      </c>
      <c r="G37" s="118" t="s">
        <v>41</v>
      </c>
      <c r="H37" s="137">
        <v>2.2339467592592591E-2</v>
      </c>
      <c r="I37" s="139">
        <f>H37-$H$23</f>
        <v>1.205787037037033E-3</v>
      </c>
      <c r="J37" s="102">
        <f>IFERROR($J$19*3600/(HOUR(H37)*3600+MINUTE(H37)*60+SECOND(H37)),"")</f>
        <v>46.632124352331608</v>
      </c>
      <c r="K37" s="107" t="s">
        <v>25</v>
      </c>
      <c r="L37" s="108"/>
    </row>
    <row r="38" spans="1:12" ht="17.25" customHeight="1" thickBot="1" x14ac:dyDescent="0.25">
      <c r="A38" s="60">
        <f>A37</f>
        <v>8</v>
      </c>
      <c r="B38" s="82">
        <v>112</v>
      </c>
      <c r="C38" s="83">
        <v>10056231183</v>
      </c>
      <c r="D38" s="119" t="s">
        <v>109</v>
      </c>
      <c r="E38" s="120" t="s">
        <v>110</v>
      </c>
      <c r="F38" s="84" t="s">
        <v>25</v>
      </c>
      <c r="G38" s="101" t="s">
        <v>41</v>
      </c>
      <c r="H38" s="138">
        <f>H37</f>
        <v>2.2339467592592591E-2</v>
      </c>
      <c r="I38" s="138">
        <f>I37</f>
        <v>1.205787037037033E-3</v>
      </c>
      <c r="J38" s="104">
        <f>J37</f>
        <v>46.632124352331608</v>
      </c>
      <c r="K38" s="109" t="s">
        <v>25</v>
      </c>
      <c r="L38" s="110"/>
    </row>
    <row r="39" spans="1:12" ht="17.25" customHeight="1" x14ac:dyDescent="0.2">
      <c r="A39" s="63">
        <v>9</v>
      </c>
      <c r="B39" s="88">
        <v>108</v>
      </c>
      <c r="C39" s="89">
        <v>10078794292</v>
      </c>
      <c r="D39" s="111" t="s">
        <v>111</v>
      </c>
      <c r="E39" s="112" t="s">
        <v>112</v>
      </c>
      <c r="F39" s="90" t="s">
        <v>21</v>
      </c>
      <c r="G39" s="113" t="s">
        <v>63</v>
      </c>
      <c r="H39" s="135">
        <v>2.2450810185185185E-2</v>
      </c>
      <c r="I39" s="139">
        <f>H39-$H$23</f>
        <v>1.3171296296296264E-3</v>
      </c>
      <c r="J39" s="102">
        <f>IFERROR($J$19*3600/(HOUR(H39)*3600+MINUTE(H39)*60+SECOND(H39)),"")</f>
        <v>46.391752577319586</v>
      </c>
      <c r="K39" s="91" t="s">
        <v>25</v>
      </c>
      <c r="L39" s="92"/>
    </row>
    <row r="40" spans="1:12" ht="17.25" customHeight="1" thickBot="1" x14ac:dyDescent="0.25">
      <c r="A40" s="75">
        <f>A39</f>
        <v>9</v>
      </c>
      <c r="B40" s="93">
        <v>107</v>
      </c>
      <c r="C40" s="94">
        <v>10105865881</v>
      </c>
      <c r="D40" s="114" t="s">
        <v>113</v>
      </c>
      <c r="E40" s="115" t="s">
        <v>114</v>
      </c>
      <c r="F40" s="95" t="s">
        <v>25</v>
      </c>
      <c r="G40" s="100" t="s">
        <v>63</v>
      </c>
      <c r="H40" s="136">
        <f>H39</f>
        <v>2.2450810185185185E-2</v>
      </c>
      <c r="I40" s="136">
        <f>I39</f>
        <v>1.3171296296296264E-3</v>
      </c>
      <c r="J40" s="103">
        <f>J39</f>
        <v>46.391752577319586</v>
      </c>
      <c r="K40" s="96" t="s">
        <v>25</v>
      </c>
      <c r="L40" s="97"/>
    </row>
    <row r="41" spans="1:12" ht="17.25" customHeight="1" x14ac:dyDescent="0.2">
      <c r="A41" s="64">
        <v>10</v>
      </c>
      <c r="B41" s="85">
        <v>114</v>
      </c>
      <c r="C41" s="86">
        <v>10065491047</v>
      </c>
      <c r="D41" s="116" t="s">
        <v>115</v>
      </c>
      <c r="E41" s="117" t="s">
        <v>116</v>
      </c>
      <c r="F41" s="87" t="s">
        <v>25</v>
      </c>
      <c r="G41" s="118" t="s">
        <v>41</v>
      </c>
      <c r="H41" s="137">
        <v>2.2653935185185187E-2</v>
      </c>
      <c r="I41" s="139">
        <f>H41-$H$23</f>
        <v>1.5202546296296283E-3</v>
      </c>
      <c r="J41" s="102">
        <f>IFERROR($J$19*3600/(HOUR(H41)*3600+MINUTE(H41)*60+SECOND(H41)),"")</f>
        <v>45.988758303525806</v>
      </c>
      <c r="K41" s="107"/>
      <c r="L41" s="108"/>
    </row>
    <row r="42" spans="1:12" ht="17.25" customHeight="1" thickBot="1" x14ac:dyDescent="0.25">
      <c r="A42" s="60">
        <f>A41</f>
        <v>10</v>
      </c>
      <c r="B42" s="82">
        <v>115</v>
      </c>
      <c r="C42" s="83">
        <v>10036065893</v>
      </c>
      <c r="D42" s="119" t="s">
        <v>117</v>
      </c>
      <c r="E42" s="120" t="s">
        <v>118</v>
      </c>
      <c r="F42" s="84" t="s">
        <v>25</v>
      </c>
      <c r="G42" s="101" t="s">
        <v>41</v>
      </c>
      <c r="H42" s="138">
        <f>H41</f>
        <v>2.2653935185185187E-2</v>
      </c>
      <c r="I42" s="138">
        <f>I41</f>
        <v>1.5202546296296283E-3</v>
      </c>
      <c r="J42" s="104">
        <f>J41</f>
        <v>45.988758303525806</v>
      </c>
      <c r="K42" s="109"/>
      <c r="L42" s="110"/>
    </row>
    <row r="43" spans="1:12" ht="17.25" customHeight="1" x14ac:dyDescent="0.2">
      <c r="A43" s="63">
        <v>11</v>
      </c>
      <c r="B43" s="88">
        <v>116</v>
      </c>
      <c r="C43" s="89">
        <v>10077689304</v>
      </c>
      <c r="D43" s="111" t="s">
        <v>119</v>
      </c>
      <c r="E43" s="112" t="s">
        <v>120</v>
      </c>
      <c r="F43" s="90" t="s">
        <v>25</v>
      </c>
      <c r="G43" s="113" t="s">
        <v>37</v>
      </c>
      <c r="H43" s="135">
        <v>2.2662384259259261E-2</v>
      </c>
      <c r="I43" s="139">
        <f>H43-$H$23</f>
        <v>1.5287037037037023E-3</v>
      </c>
      <c r="J43" s="102">
        <f>IFERROR($J$19*3600/(HOUR(H43)*3600+MINUTE(H43)*60+SECOND(H43)),"")</f>
        <v>45.965270684371809</v>
      </c>
      <c r="K43" s="91"/>
      <c r="L43" s="92"/>
    </row>
    <row r="44" spans="1:12" ht="17.25" customHeight="1" thickBot="1" x14ac:dyDescent="0.25">
      <c r="A44" s="75">
        <f>A43</f>
        <v>11</v>
      </c>
      <c r="B44" s="93">
        <v>121</v>
      </c>
      <c r="C44" s="94">
        <v>10034979079</v>
      </c>
      <c r="D44" s="114" t="s">
        <v>121</v>
      </c>
      <c r="E44" s="115" t="s">
        <v>122</v>
      </c>
      <c r="F44" s="95" t="s">
        <v>25</v>
      </c>
      <c r="G44" s="100" t="s">
        <v>37</v>
      </c>
      <c r="H44" s="136">
        <f>H43</f>
        <v>2.2662384259259261E-2</v>
      </c>
      <c r="I44" s="136">
        <f>I43</f>
        <v>1.5287037037037023E-3</v>
      </c>
      <c r="J44" s="103">
        <f>J43</f>
        <v>45.965270684371809</v>
      </c>
      <c r="K44" s="96"/>
      <c r="L44" s="97"/>
    </row>
    <row r="45" spans="1:12" ht="17.25" customHeight="1" x14ac:dyDescent="0.2">
      <c r="A45" s="64">
        <v>12</v>
      </c>
      <c r="B45" s="85">
        <v>143</v>
      </c>
      <c r="C45" s="86">
        <v>10091410760</v>
      </c>
      <c r="D45" s="116" t="s">
        <v>123</v>
      </c>
      <c r="E45" s="117" t="s">
        <v>124</v>
      </c>
      <c r="F45" s="87" t="s">
        <v>29</v>
      </c>
      <c r="G45" s="118" t="s">
        <v>65</v>
      </c>
      <c r="H45" s="137">
        <v>2.2804745370370371E-2</v>
      </c>
      <c r="I45" s="139">
        <f>H45-$H$23</f>
        <v>1.6710648148148127E-3</v>
      </c>
      <c r="J45" s="102">
        <f>IFERROR($J$19*3600/(HOUR(H45)*3600+MINUTE(H45)*60+SECOND(H45)),"")</f>
        <v>45.685279187817258</v>
      </c>
      <c r="K45" s="107"/>
      <c r="L45" s="108"/>
    </row>
    <row r="46" spans="1:12" ht="17.25" customHeight="1" thickBot="1" x14ac:dyDescent="0.25">
      <c r="A46" s="60">
        <f>A45</f>
        <v>12</v>
      </c>
      <c r="B46" s="82">
        <v>144</v>
      </c>
      <c r="C46" s="83">
        <v>10054016048</v>
      </c>
      <c r="D46" s="119" t="s">
        <v>125</v>
      </c>
      <c r="E46" s="120" t="s">
        <v>126</v>
      </c>
      <c r="F46" s="84" t="s">
        <v>25</v>
      </c>
      <c r="G46" s="101" t="s">
        <v>65</v>
      </c>
      <c r="H46" s="138">
        <f>H45</f>
        <v>2.2804745370370371E-2</v>
      </c>
      <c r="I46" s="138">
        <f>I45</f>
        <v>1.6710648148148127E-3</v>
      </c>
      <c r="J46" s="104">
        <f>J45</f>
        <v>45.685279187817258</v>
      </c>
      <c r="K46" s="109"/>
      <c r="L46" s="110"/>
    </row>
    <row r="47" spans="1:12" ht="17.25" customHeight="1" x14ac:dyDescent="0.2">
      <c r="A47" s="63">
        <v>13</v>
      </c>
      <c r="B47" s="88">
        <v>92</v>
      </c>
      <c r="C47" s="89">
        <v>10091152904</v>
      </c>
      <c r="D47" s="111" t="s">
        <v>127</v>
      </c>
      <c r="E47" s="112" t="s">
        <v>128</v>
      </c>
      <c r="F47" s="90" t="s">
        <v>25</v>
      </c>
      <c r="G47" s="113" t="s">
        <v>54</v>
      </c>
      <c r="H47" s="135">
        <v>2.2932986111111109E-2</v>
      </c>
      <c r="I47" s="139">
        <f>H47-$H$23</f>
        <v>1.7993055555555505E-3</v>
      </c>
      <c r="J47" s="102">
        <f>IFERROR($J$19*3600/(HOUR(H47)*3600+MINUTE(H47)*60+SECOND(H47)),"")</f>
        <v>45.431600201918222</v>
      </c>
      <c r="K47" s="91"/>
      <c r="L47" s="92"/>
    </row>
    <row r="48" spans="1:12" ht="17.25" customHeight="1" thickBot="1" x14ac:dyDescent="0.25">
      <c r="A48" s="75">
        <f>A47</f>
        <v>13</v>
      </c>
      <c r="B48" s="93">
        <v>91</v>
      </c>
      <c r="C48" s="94">
        <v>10055582701</v>
      </c>
      <c r="D48" s="114" t="s">
        <v>129</v>
      </c>
      <c r="E48" s="115" t="s">
        <v>130</v>
      </c>
      <c r="F48" s="95" t="s">
        <v>25</v>
      </c>
      <c r="G48" s="100" t="s">
        <v>54</v>
      </c>
      <c r="H48" s="136">
        <f>H47</f>
        <v>2.2932986111111109E-2</v>
      </c>
      <c r="I48" s="136">
        <f>I47</f>
        <v>1.7993055555555505E-3</v>
      </c>
      <c r="J48" s="103">
        <f>J47</f>
        <v>45.431600201918222</v>
      </c>
      <c r="K48" s="96"/>
      <c r="L48" s="97"/>
    </row>
    <row r="49" spans="1:12" ht="17.25" customHeight="1" x14ac:dyDescent="0.2">
      <c r="A49" s="64">
        <v>14</v>
      </c>
      <c r="B49" s="85">
        <v>119</v>
      </c>
      <c r="C49" s="86">
        <v>10055096081</v>
      </c>
      <c r="D49" s="116" t="s">
        <v>131</v>
      </c>
      <c r="E49" s="117" t="s">
        <v>132</v>
      </c>
      <c r="F49" s="87" t="s">
        <v>25</v>
      </c>
      <c r="G49" s="118" t="s">
        <v>37</v>
      </c>
      <c r="H49" s="137">
        <v>2.305335648148148E-2</v>
      </c>
      <c r="I49" s="139">
        <f>H49-$H$23</f>
        <v>1.9196759259259219E-3</v>
      </c>
      <c r="J49" s="102">
        <f>IFERROR($J$19*3600/(HOUR(H49)*3600+MINUTE(H49)*60+SECOND(H49)),"")</f>
        <v>45.180722891566262</v>
      </c>
      <c r="K49" s="107"/>
      <c r="L49" s="108"/>
    </row>
    <row r="50" spans="1:12" ht="17.25" customHeight="1" thickBot="1" x14ac:dyDescent="0.25">
      <c r="A50" s="60">
        <f>A49</f>
        <v>14</v>
      </c>
      <c r="B50" s="82">
        <v>123</v>
      </c>
      <c r="C50" s="83">
        <v>10055580071</v>
      </c>
      <c r="D50" s="119" t="s">
        <v>133</v>
      </c>
      <c r="E50" s="120" t="s">
        <v>134</v>
      </c>
      <c r="F50" s="84" t="s">
        <v>25</v>
      </c>
      <c r="G50" s="101" t="s">
        <v>37</v>
      </c>
      <c r="H50" s="138">
        <f>H49</f>
        <v>2.305335648148148E-2</v>
      </c>
      <c r="I50" s="138">
        <f>I49</f>
        <v>1.9196759259259219E-3</v>
      </c>
      <c r="J50" s="104">
        <f>J49</f>
        <v>45.180722891566262</v>
      </c>
      <c r="K50" s="109"/>
      <c r="L50" s="110"/>
    </row>
    <row r="51" spans="1:12" ht="17.25" customHeight="1" x14ac:dyDescent="0.2">
      <c r="A51" s="63">
        <v>15</v>
      </c>
      <c r="B51" s="88">
        <v>102</v>
      </c>
      <c r="C51" s="89">
        <v>10053652296</v>
      </c>
      <c r="D51" s="111" t="s">
        <v>135</v>
      </c>
      <c r="E51" s="112" t="s">
        <v>136</v>
      </c>
      <c r="F51" s="90" t="s">
        <v>25</v>
      </c>
      <c r="G51" s="113" t="s">
        <v>53</v>
      </c>
      <c r="H51" s="135">
        <v>2.3085763888888888E-2</v>
      </c>
      <c r="I51" s="139">
        <f>H51-$H$23</f>
        <v>1.95208333333333E-3</v>
      </c>
      <c r="J51" s="102">
        <f>IFERROR($J$19*3600/(HOUR(H51)*3600+MINUTE(H51)*60+SECOND(H51)),"")</f>
        <v>45.112781954887218</v>
      </c>
      <c r="K51" s="91"/>
      <c r="L51" s="92"/>
    </row>
    <row r="52" spans="1:12" ht="17.25" customHeight="1" thickBot="1" x14ac:dyDescent="0.25">
      <c r="A52" s="75">
        <f>A51</f>
        <v>15</v>
      </c>
      <c r="B52" s="93">
        <v>103</v>
      </c>
      <c r="C52" s="94">
        <v>10089459040</v>
      </c>
      <c r="D52" s="114" t="s">
        <v>137</v>
      </c>
      <c r="E52" s="115" t="s">
        <v>138</v>
      </c>
      <c r="F52" s="95" t="s">
        <v>25</v>
      </c>
      <c r="G52" s="100" t="s">
        <v>100</v>
      </c>
      <c r="H52" s="136">
        <f>H51</f>
        <v>2.3085763888888888E-2</v>
      </c>
      <c r="I52" s="136">
        <f>I51</f>
        <v>1.95208333333333E-3</v>
      </c>
      <c r="J52" s="103">
        <f>J51</f>
        <v>45.112781954887218</v>
      </c>
      <c r="K52" s="96"/>
      <c r="L52" s="97"/>
    </row>
    <row r="53" spans="1:12" ht="17.25" customHeight="1" x14ac:dyDescent="0.2">
      <c r="A53" s="64">
        <v>16</v>
      </c>
      <c r="B53" s="85">
        <v>122</v>
      </c>
      <c r="C53" s="86">
        <v>10077305142</v>
      </c>
      <c r="D53" s="116" t="s">
        <v>139</v>
      </c>
      <c r="E53" s="117" t="s">
        <v>140</v>
      </c>
      <c r="F53" s="87" t="s">
        <v>25</v>
      </c>
      <c r="G53" s="118" t="s">
        <v>37</v>
      </c>
      <c r="H53" s="137">
        <v>2.3253240740740741E-2</v>
      </c>
      <c r="I53" s="139">
        <f>H53-$H$23</f>
        <v>2.1195601851851827E-3</v>
      </c>
      <c r="J53" s="102">
        <f>IFERROR($J$19*3600/(HOUR(H53)*3600+MINUTE(H53)*60+SECOND(H53)),"")</f>
        <v>44.798407167745147</v>
      </c>
      <c r="K53" s="107"/>
      <c r="L53" s="108"/>
    </row>
    <row r="54" spans="1:12" ht="17.25" customHeight="1" thickBot="1" x14ac:dyDescent="0.25">
      <c r="A54" s="60">
        <f>A53</f>
        <v>16</v>
      </c>
      <c r="B54" s="82">
        <v>117</v>
      </c>
      <c r="C54" s="83">
        <v>10082533341</v>
      </c>
      <c r="D54" s="119" t="s">
        <v>141</v>
      </c>
      <c r="E54" s="120" t="s">
        <v>142</v>
      </c>
      <c r="F54" s="84" t="s">
        <v>25</v>
      </c>
      <c r="G54" s="101" t="s">
        <v>37</v>
      </c>
      <c r="H54" s="138">
        <f>H53</f>
        <v>2.3253240740740741E-2</v>
      </c>
      <c r="I54" s="138">
        <f>I53</f>
        <v>2.1195601851851827E-3</v>
      </c>
      <c r="J54" s="104">
        <f>J53</f>
        <v>44.798407167745147</v>
      </c>
      <c r="K54" s="109"/>
      <c r="L54" s="110"/>
    </row>
    <row r="55" spans="1:12" ht="17.25" customHeight="1" x14ac:dyDescent="0.2">
      <c r="A55" s="63">
        <v>17</v>
      </c>
      <c r="B55" s="88">
        <v>126</v>
      </c>
      <c r="C55" s="89">
        <v>10036050719</v>
      </c>
      <c r="D55" s="111" t="s">
        <v>143</v>
      </c>
      <c r="E55" s="112" t="s">
        <v>144</v>
      </c>
      <c r="F55" s="90" t="s">
        <v>25</v>
      </c>
      <c r="G55" s="113" t="s">
        <v>55</v>
      </c>
      <c r="H55" s="135">
        <v>2.3397453703703702E-2</v>
      </c>
      <c r="I55" s="139">
        <f>H55-$H$23</f>
        <v>2.2637731481481432E-3</v>
      </c>
      <c r="J55" s="102">
        <f>IFERROR($J$19*3600/(HOUR(H55)*3600+MINUTE(H55)*60+SECOND(H55)),"")</f>
        <v>44.510385756676556</v>
      </c>
      <c r="K55" s="91"/>
      <c r="L55" s="92"/>
    </row>
    <row r="56" spans="1:12" ht="17.25" customHeight="1" thickBot="1" x14ac:dyDescent="0.25">
      <c r="A56" s="61">
        <f>A55</f>
        <v>17</v>
      </c>
      <c r="B56" s="93">
        <v>131</v>
      </c>
      <c r="C56" s="94">
        <v>10089252310</v>
      </c>
      <c r="D56" s="114" t="s">
        <v>145</v>
      </c>
      <c r="E56" s="115" t="s">
        <v>146</v>
      </c>
      <c r="F56" s="95" t="s">
        <v>25</v>
      </c>
      <c r="G56" s="100" t="s">
        <v>55</v>
      </c>
      <c r="H56" s="136">
        <f>H55</f>
        <v>2.3397453703703702E-2</v>
      </c>
      <c r="I56" s="136">
        <f>I55</f>
        <v>2.2637731481481432E-3</v>
      </c>
      <c r="J56" s="103">
        <f>J55</f>
        <v>44.510385756676556</v>
      </c>
      <c r="K56" s="96"/>
      <c r="L56" s="97"/>
    </row>
    <row r="57" spans="1:12" ht="17.25" customHeight="1" x14ac:dyDescent="0.2">
      <c r="A57" s="64">
        <v>18</v>
      </c>
      <c r="B57" s="85">
        <v>96</v>
      </c>
      <c r="C57" s="86">
        <v>10082452004</v>
      </c>
      <c r="D57" s="116" t="s">
        <v>147</v>
      </c>
      <c r="E57" s="117" t="s">
        <v>148</v>
      </c>
      <c r="F57" s="87" t="s">
        <v>25</v>
      </c>
      <c r="G57" s="118" t="s">
        <v>203</v>
      </c>
      <c r="H57" s="137">
        <v>2.3494560185185184E-2</v>
      </c>
      <c r="I57" s="139">
        <f>H57-$H$23</f>
        <v>2.360879629629626E-3</v>
      </c>
      <c r="J57" s="102">
        <f>IFERROR($J$19*3600/(HOUR(H57)*3600+MINUTE(H57)*60+SECOND(H57)),"")</f>
        <v>44.334975369458128</v>
      </c>
      <c r="K57" s="107"/>
      <c r="L57" s="108"/>
    </row>
    <row r="58" spans="1:12" ht="17.25" customHeight="1" thickBot="1" x14ac:dyDescent="0.25">
      <c r="A58" s="62">
        <f>A57</f>
        <v>18</v>
      </c>
      <c r="B58" s="82">
        <v>95</v>
      </c>
      <c r="C58" s="83">
        <v>10080801586</v>
      </c>
      <c r="D58" s="119" t="s">
        <v>149</v>
      </c>
      <c r="E58" s="120" t="s">
        <v>150</v>
      </c>
      <c r="F58" s="84" t="s">
        <v>25</v>
      </c>
      <c r="G58" s="101" t="s">
        <v>203</v>
      </c>
      <c r="H58" s="138">
        <f>H57</f>
        <v>2.3494560185185184E-2</v>
      </c>
      <c r="I58" s="138">
        <f>I57</f>
        <v>2.360879629629626E-3</v>
      </c>
      <c r="J58" s="104">
        <f>J57</f>
        <v>44.334975369458128</v>
      </c>
      <c r="K58" s="109"/>
      <c r="L58" s="110"/>
    </row>
    <row r="59" spans="1:12" ht="17.25" customHeight="1" x14ac:dyDescent="0.2">
      <c r="A59" s="63">
        <v>19</v>
      </c>
      <c r="B59" s="88">
        <v>105</v>
      </c>
      <c r="C59" s="89">
        <v>10056230981</v>
      </c>
      <c r="D59" s="111" t="s">
        <v>151</v>
      </c>
      <c r="E59" s="112" t="s">
        <v>152</v>
      </c>
      <c r="F59" s="90" t="s">
        <v>25</v>
      </c>
      <c r="G59" s="113" t="s">
        <v>53</v>
      </c>
      <c r="H59" s="135">
        <v>2.3509606481481482E-2</v>
      </c>
      <c r="I59" s="139">
        <f>H59-$H$23</f>
        <v>2.3759259259259237E-3</v>
      </c>
      <c r="J59" s="102">
        <f>IFERROR($J$19*3600/(HOUR(H59)*3600+MINUTE(H59)*60+SECOND(H59)),"")</f>
        <v>44.313146233382568</v>
      </c>
      <c r="K59" s="91"/>
      <c r="L59" s="92"/>
    </row>
    <row r="60" spans="1:12" ht="17.25" customHeight="1" thickBot="1" x14ac:dyDescent="0.25">
      <c r="A60" s="61">
        <f>A59</f>
        <v>19</v>
      </c>
      <c r="B60" s="93">
        <v>104</v>
      </c>
      <c r="C60" s="94">
        <v>10056623530</v>
      </c>
      <c r="D60" s="114" t="s">
        <v>153</v>
      </c>
      <c r="E60" s="115" t="s">
        <v>154</v>
      </c>
      <c r="F60" s="95" t="s">
        <v>25</v>
      </c>
      <c r="G60" s="100" t="s">
        <v>100</v>
      </c>
      <c r="H60" s="136">
        <f>H59</f>
        <v>2.3509606481481482E-2</v>
      </c>
      <c r="I60" s="136">
        <f>I59</f>
        <v>2.3759259259259237E-3</v>
      </c>
      <c r="J60" s="103">
        <f>J59</f>
        <v>44.313146233382568</v>
      </c>
      <c r="K60" s="96"/>
      <c r="L60" s="97"/>
    </row>
    <row r="61" spans="1:12" ht="17.25" customHeight="1" x14ac:dyDescent="0.2">
      <c r="A61" s="63">
        <v>20</v>
      </c>
      <c r="B61" s="88">
        <v>141</v>
      </c>
      <c r="C61" s="89">
        <v>10054015947</v>
      </c>
      <c r="D61" s="111" t="s">
        <v>155</v>
      </c>
      <c r="E61" s="112" t="s">
        <v>156</v>
      </c>
      <c r="F61" s="90" t="s">
        <v>25</v>
      </c>
      <c r="G61" s="113" t="s">
        <v>65</v>
      </c>
      <c r="H61" s="135">
        <v>2.3540624999999999E-2</v>
      </c>
      <c r="I61" s="139">
        <f>H61-$H$23</f>
        <v>2.4069444444444407E-3</v>
      </c>
      <c r="J61" s="102">
        <f>IFERROR($J$19*3600/(HOUR(H61)*3600+MINUTE(H61)*60+SECOND(H61)),"")</f>
        <v>44.247787610619469</v>
      </c>
      <c r="K61" s="91"/>
      <c r="L61" s="92"/>
    </row>
    <row r="62" spans="1:12" ht="17.25" customHeight="1" thickBot="1" x14ac:dyDescent="0.25">
      <c r="A62" s="61">
        <f>A61</f>
        <v>20</v>
      </c>
      <c r="B62" s="93">
        <v>142</v>
      </c>
      <c r="C62" s="94">
        <v>10063446569</v>
      </c>
      <c r="D62" s="114" t="s">
        <v>157</v>
      </c>
      <c r="E62" s="115" t="s">
        <v>158</v>
      </c>
      <c r="F62" s="95" t="s">
        <v>25</v>
      </c>
      <c r="G62" s="100" t="s">
        <v>65</v>
      </c>
      <c r="H62" s="136">
        <f>H61</f>
        <v>2.3540624999999999E-2</v>
      </c>
      <c r="I62" s="136">
        <f>I61</f>
        <v>2.4069444444444407E-3</v>
      </c>
      <c r="J62" s="103">
        <f>J61</f>
        <v>44.247787610619469</v>
      </c>
      <c r="K62" s="96"/>
      <c r="L62" s="97"/>
    </row>
    <row r="63" spans="1:12" ht="17.25" customHeight="1" x14ac:dyDescent="0.2">
      <c r="A63" s="63">
        <v>21</v>
      </c>
      <c r="B63" s="88">
        <v>109</v>
      </c>
      <c r="C63" s="89">
        <v>10059652152</v>
      </c>
      <c r="D63" s="111" t="s">
        <v>159</v>
      </c>
      <c r="E63" s="112" t="s">
        <v>160</v>
      </c>
      <c r="F63" s="90" t="s">
        <v>29</v>
      </c>
      <c r="G63" s="113" t="s">
        <v>63</v>
      </c>
      <c r="H63" s="135">
        <v>2.3968402777777776E-2</v>
      </c>
      <c r="I63" s="139">
        <f>H63-$H$23</f>
        <v>2.8347222222222176E-3</v>
      </c>
      <c r="J63" s="102">
        <f>IFERROR($J$19*3600/(HOUR(H63)*3600+MINUTE(H63)*60+SECOND(H63)),"")</f>
        <v>43.457267020762913</v>
      </c>
      <c r="K63" s="91"/>
      <c r="L63" s="92"/>
    </row>
    <row r="64" spans="1:12" ht="17.25" customHeight="1" thickBot="1" x14ac:dyDescent="0.25">
      <c r="A64" s="61">
        <f>A63</f>
        <v>21</v>
      </c>
      <c r="B64" s="93">
        <v>106</v>
      </c>
      <c r="C64" s="94">
        <v>10059788659</v>
      </c>
      <c r="D64" s="114" t="s">
        <v>161</v>
      </c>
      <c r="E64" s="115" t="s">
        <v>162</v>
      </c>
      <c r="F64" s="95" t="s">
        <v>25</v>
      </c>
      <c r="G64" s="100" t="s">
        <v>63</v>
      </c>
      <c r="H64" s="136">
        <f>H63</f>
        <v>2.3968402777777776E-2</v>
      </c>
      <c r="I64" s="136">
        <f>I63</f>
        <v>2.8347222222222176E-3</v>
      </c>
      <c r="J64" s="103">
        <f>J63</f>
        <v>43.457267020762913</v>
      </c>
      <c r="K64" s="96"/>
      <c r="L64" s="97"/>
    </row>
    <row r="65" spans="1:12" ht="17.25" customHeight="1" x14ac:dyDescent="0.2">
      <c r="A65" s="63">
        <v>22</v>
      </c>
      <c r="B65" s="88">
        <v>139</v>
      </c>
      <c r="C65" s="89">
        <v>10105935195</v>
      </c>
      <c r="D65" s="111" t="s">
        <v>163</v>
      </c>
      <c r="E65" s="112" t="s">
        <v>164</v>
      </c>
      <c r="F65" s="90" t="s">
        <v>29</v>
      </c>
      <c r="G65" s="113" t="s">
        <v>165</v>
      </c>
      <c r="H65" s="135">
        <v>2.4023263888888886E-2</v>
      </c>
      <c r="I65" s="139">
        <f>H65-$H$23</f>
        <v>2.8895833333333273E-3</v>
      </c>
      <c r="J65" s="102">
        <f>IFERROR($J$19*3600/(HOUR(H65)*3600+MINUTE(H65)*60+SECOND(H65)),"")</f>
        <v>43.352601156069362</v>
      </c>
      <c r="K65" s="91"/>
      <c r="L65" s="92"/>
    </row>
    <row r="66" spans="1:12" ht="17.25" customHeight="1" thickBot="1" x14ac:dyDescent="0.25">
      <c r="A66" s="61">
        <f>A65</f>
        <v>22</v>
      </c>
      <c r="B66" s="93">
        <v>140</v>
      </c>
      <c r="C66" s="94">
        <v>10096409290</v>
      </c>
      <c r="D66" s="114" t="s">
        <v>166</v>
      </c>
      <c r="E66" s="115" t="s">
        <v>167</v>
      </c>
      <c r="F66" s="95" t="s">
        <v>25</v>
      </c>
      <c r="G66" s="100" t="s">
        <v>165</v>
      </c>
      <c r="H66" s="136">
        <f>H65</f>
        <v>2.4023263888888886E-2</v>
      </c>
      <c r="I66" s="136">
        <f>I65</f>
        <v>2.8895833333333273E-3</v>
      </c>
      <c r="J66" s="103">
        <f>J65</f>
        <v>43.352601156069362</v>
      </c>
      <c r="K66" s="96"/>
      <c r="L66" s="97"/>
    </row>
    <row r="67" spans="1:12" ht="17.25" customHeight="1" x14ac:dyDescent="0.2">
      <c r="A67" s="63">
        <v>23</v>
      </c>
      <c r="B67" s="88">
        <v>97</v>
      </c>
      <c r="C67" s="89">
        <v>10090444905</v>
      </c>
      <c r="D67" s="111" t="s">
        <v>168</v>
      </c>
      <c r="E67" s="112" t="s">
        <v>169</v>
      </c>
      <c r="F67" s="90" t="s">
        <v>29</v>
      </c>
      <c r="G67" s="113" t="s">
        <v>203</v>
      </c>
      <c r="H67" s="135">
        <v>2.4048495370370366E-2</v>
      </c>
      <c r="I67" s="139">
        <f>H67-$H$23</f>
        <v>2.9148148148148076E-3</v>
      </c>
      <c r="J67" s="102">
        <f>IFERROR($J$19*3600/(HOUR(H67)*3600+MINUTE(H67)*60+SECOND(H67)),"")</f>
        <v>43.310875842155916</v>
      </c>
      <c r="K67" s="91"/>
      <c r="L67" s="92"/>
    </row>
    <row r="68" spans="1:12" ht="17.25" customHeight="1" thickBot="1" x14ac:dyDescent="0.25">
      <c r="A68" s="61">
        <f>A67</f>
        <v>23</v>
      </c>
      <c r="B68" s="93">
        <v>98</v>
      </c>
      <c r="C68" s="94">
        <v>10092443408</v>
      </c>
      <c r="D68" s="114" t="s">
        <v>170</v>
      </c>
      <c r="E68" s="115" t="s">
        <v>171</v>
      </c>
      <c r="F68" s="95" t="s">
        <v>29</v>
      </c>
      <c r="G68" s="100" t="s">
        <v>203</v>
      </c>
      <c r="H68" s="136">
        <f>H67</f>
        <v>2.4048495370370366E-2</v>
      </c>
      <c r="I68" s="136">
        <f>I67</f>
        <v>2.9148148148148076E-3</v>
      </c>
      <c r="J68" s="103">
        <f>J67</f>
        <v>43.310875842155916</v>
      </c>
      <c r="K68" s="96"/>
      <c r="L68" s="97"/>
    </row>
    <row r="69" spans="1:12" ht="17.25" customHeight="1" x14ac:dyDescent="0.2">
      <c r="A69" s="63">
        <v>24</v>
      </c>
      <c r="B69" s="88">
        <v>90</v>
      </c>
      <c r="C69" s="89">
        <v>10077247043</v>
      </c>
      <c r="D69" s="111" t="s">
        <v>172</v>
      </c>
      <c r="E69" s="112" t="s">
        <v>173</v>
      </c>
      <c r="F69" s="90" t="s">
        <v>25</v>
      </c>
      <c r="G69" s="113" t="s">
        <v>54</v>
      </c>
      <c r="H69" s="135">
        <v>2.4270254629629631E-2</v>
      </c>
      <c r="I69" s="139">
        <f>H69-$H$23</f>
        <v>3.1365740740740729E-3</v>
      </c>
      <c r="J69" s="102">
        <f>IFERROR($J$19*3600/(HOUR(H69)*3600+MINUTE(H69)*60+SECOND(H69)),"")</f>
        <v>42.918454935622314</v>
      </c>
      <c r="K69" s="91"/>
      <c r="L69" s="92"/>
    </row>
    <row r="70" spans="1:12" ht="17.25" customHeight="1" thickBot="1" x14ac:dyDescent="0.25">
      <c r="A70" s="61">
        <f>A69</f>
        <v>24</v>
      </c>
      <c r="B70" s="93">
        <v>93</v>
      </c>
      <c r="C70" s="94">
        <v>10080986896</v>
      </c>
      <c r="D70" s="114" t="s">
        <v>174</v>
      </c>
      <c r="E70" s="115" t="s">
        <v>175</v>
      </c>
      <c r="F70" s="95" t="s">
        <v>25</v>
      </c>
      <c r="G70" s="100" t="s">
        <v>54</v>
      </c>
      <c r="H70" s="136">
        <f>H69</f>
        <v>2.4270254629629631E-2</v>
      </c>
      <c r="I70" s="136">
        <f>I69</f>
        <v>3.1365740740740729E-3</v>
      </c>
      <c r="J70" s="103">
        <f>J69</f>
        <v>42.918454935622314</v>
      </c>
      <c r="K70" s="96"/>
      <c r="L70" s="97"/>
    </row>
    <row r="71" spans="1:12" ht="17.25" customHeight="1" x14ac:dyDescent="0.2">
      <c r="A71" s="63">
        <v>25</v>
      </c>
      <c r="B71" s="88">
        <v>130</v>
      </c>
      <c r="C71" s="89">
        <v>10088466408</v>
      </c>
      <c r="D71" s="111" t="s">
        <v>176</v>
      </c>
      <c r="E71" s="112" t="s">
        <v>177</v>
      </c>
      <c r="F71" s="90" t="s">
        <v>25</v>
      </c>
      <c r="G71" s="113" t="s">
        <v>55</v>
      </c>
      <c r="H71" s="135">
        <v>2.4468981481481484E-2</v>
      </c>
      <c r="I71" s="139">
        <f>H71-$H$23</f>
        <v>3.3353009259259256E-3</v>
      </c>
      <c r="J71" s="102">
        <f>IFERROR($J$19*3600/(HOUR(H71)*3600+MINUTE(H71)*60+SECOND(H71)),"")</f>
        <v>42.573320719016081</v>
      </c>
      <c r="K71" s="91"/>
      <c r="L71" s="92"/>
    </row>
    <row r="72" spans="1:12" ht="17.25" customHeight="1" thickBot="1" x14ac:dyDescent="0.25">
      <c r="A72" s="61">
        <f>A71</f>
        <v>25</v>
      </c>
      <c r="B72" s="93">
        <v>129</v>
      </c>
      <c r="C72" s="94">
        <v>10093563251</v>
      </c>
      <c r="D72" s="114" t="s">
        <v>178</v>
      </c>
      <c r="E72" s="115" t="s">
        <v>179</v>
      </c>
      <c r="F72" s="95" t="s">
        <v>25</v>
      </c>
      <c r="G72" s="100" t="s">
        <v>55</v>
      </c>
      <c r="H72" s="136">
        <f>H71</f>
        <v>2.4468981481481484E-2</v>
      </c>
      <c r="I72" s="136">
        <f>I71</f>
        <v>3.3353009259259256E-3</v>
      </c>
      <c r="J72" s="103">
        <f>J71</f>
        <v>42.573320719016081</v>
      </c>
      <c r="K72" s="96"/>
      <c r="L72" s="97"/>
    </row>
    <row r="73" spans="1:12" ht="17.25" customHeight="1" x14ac:dyDescent="0.2">
      <c r="A73" s="63">
        <v>26</v>
      </c>
      <c r="B73" s="88">
        <v>124</v>
      </c>
      <c r="C73" s="89">
        <v>10076518230</v>
      </c>
      <c r="D73" s="111" t="s">
        <v>180</v>
      </c>
      <c r="E73" s="112" t="s">
        <v>181</v>
      </c>
      <c r="F73" s="90" t="s">
        <v>29</v>
      </c>
      <c r="G73" s="113" t="s">
        <v>182</v>
      </c>
      <c r="H73" s="135">
        <v>2.499675925925926E-2</v>
      </c>
      <c r="I73" s="139">
        <f>H73-$H$23</f>
        <v>3.8630787037037019E-3</v>
      </c>
      <c r="J73" s="102">
        <f>IFERROR($J$19*3600/(HOUR(H73)*3600+MINUTE(H73)*60+SECOND(H73)),"")</f>
        <v>41.666666666666664</v>
      </c>
      <c r="K73" s="91"/>
      <c r="L73" s="92"/>
    </row>
    <row r="74" spans="1:12" ht="17.25" customHeight="1" thickBot="1" x14ac:dyDescent="0.25">
      <c r="A74" s="61">
        <f>A73</f>
        <v>26</v>
      </c>
      <c r="B74" s="93">
        <v>125</v>
      </c>
      <c r="C74" s="94">
        <v>10091956081</v>
      </c>
      <c r="D74" s="114" t="s">
        <v>183</v>
      </c>
      <c r="E74" s="115" t="s">
        <v>184</v>
      </c>
      <c r="F74" s="95" t="s">
        <v>29</v>
      </c>
      <c r="G74" s="100" t="s">
        <v>182</v>
      </c>
      <c r="H74" s="136">
        <f>H73</f>
        <v>2.499675925925926E-2</v>
      </c>
      <c r="I74" s="136">
        <f>I73</f>
        <v>3.8630787037037019E-3</v>
      </c>
      <c r="J74" s="103">
        <f>J73</f>
        <v>41.666666666666664</v>
      </c>
      <c r="K74" s="96"/>
      <c r="L74" s="97"/>
    </row>
    <row r="75" spans="1:12" ht="17.25" customHeight="1" x14ac:dyDescent="0.2">
      <c r="A75" s="63">
        <v>27</v>
      </c>
      <c r="B75" s="88">
        <v>120</v>
      </c>
      <c r="C75" s="89">
        <v>10055311000</v>
      </c>
      <c r="D75" s="111" t="s">
        <v>185</v>
      </c>
      <c r="E75" s="112" t="s">
        <v>186</v>
      </c>
      <c r="F75" s="90" t="s">
        <v>25</v>
      </c>
      <c r="G75" s="113" t="s">
        <v>37</v>
      </c>
      <c r="H75" s="135">
        <v>2.5406018518518519E-2</v>
      </c>
      <c r="I75" s="139">
        <f>H75-$H$23</f>
        <v>4.2723379629629604E-3</v>
      </c>
      <c r="J75" s="102">
        <f>IFERROR($J$19*3600/(HOUR(H75)*3600+MINUTE(H75)*60+SECOND(H75)),"")</f>
        <v>41.002277904328018</v>
      </c>
      <c r="K75" s="91"/>
      <c r="L75" s="92"/>
    </row>
    <row r="76" spans="1:12" ht="17.25" customHeight="1" thickBot="1" x14ac:dyDescent="0.25">
      <c r="A76" s="61">
        <f>A75</f>
        <v>27</v>
      </c>
      <c r="B76" s="93">
        <v>118</v>
      </c>
      <c r="C76" s="94">
        <v>10036083475</v>
      </c>
      <c r="D76" s="114" t="s">
        <v>187</v>
      </c>
      <c r="E76" s="115" t="s">
        <v>188</v>
      </c>
      <c r="F76" s="95" t="s">
        <v>25</v>
      </c>
      <c r="G76" s="100" t="s">
        <v>37</v>
      </c>
      <c r="H76" s="136">
        <f>H75</f>
        <v>2.5406018518518519E-2</v>
      </c>
      <c r="I76" s="136">
        <f>I75</f>
        <v>4.2723379629629604E-3</v>
      </c>
      <c r="J76" s="103">
        <f>J75</f>
        <v>41.002277904328018</v>
      </c>
      <c r="K76" s="96"/>
      <c r="L76" s="97"/>
    </row>
    <row r="77" spans="1:12" ht="17.25" customHeight="1" x14ac:dyDescent="0.2">
      <c r="A77" s="63">
        <v>28</v>
      </c>
      <c r="B77" s="88">
        <v>83</v>
      </c>
      <c r="C77" s="89">
        <v>10114145338</v>
      </c>
      <c r="D77" s="111" t="s">
        <v>189</v>
      </c>
      <c r="E77" s="112" t="s">
        <v>190</v>
      </c>
      <c r="F77" s="90" t="s">
        <v>29</v>
      </c>
      <c r="G77" s="113" t="s">
        <v>64</v>
      </c>
      <c r="H77" s="135">
        <v>2.6115972222222224E-2</v>
      </c>
      <c r="I77" s="139">
        <f>H77-$H$23</f>
        <v>4.9822916666666661E-3</v>
      </c>
      <c r="J77" s="102">
        <f>IFERROR($J$19*3600/(HOUR(H77)*3600+MINUTE(H77)*60+SECOND(H77)),"")</f>
        <v>39.893617021276597</v>
      </c>
      <c r="K77" s="91"/>
      <c r="L77" s="92"/>
    </row>
    <row r="78" spans="1:12" ht="17.25" customHeight="1" thickBot="1" x14ac:dyDescent="0.25">
      <c r="A78" s="61">
        <f>A77</f>
        <v>28</v>
      </c>
      <c r="B78" s="93">
        <v>82</v>
      </c>
      <c r="C78" s="94">
        <v>10105862649</v>
      </c>
      <c r="D78" s="114" t="s">
        <v>191</v>
      </c>
      <c r="E78" s="115" t="s">
        <v>192</v>
      </c>
      <c r="F78" s="95" t="s">
        <v>29</v>
      </c>
      <c r="G78" s="100" t="s">
        <v>64</v>
      </c>
      <c r="H78" s="136">
        <f>H77</f>
        <v>2.6115972222222224E-2</v>
      </c>
      <c r="I78" s="136">
        <f>I77</f>
        <v>4.9822916666666661E-3</v>
      </c>
      <c r="J78" s="103">
        <f>J77</f>
        <v>39.893617021276597</v>
      </c>
      <c r="K78" s="96"/>
      <c r="L78" s="97"/>
    </row>
    <row r="79" spans="1:12" ht="17.25" customHeight="1" x14ac:dyDescent="0.2">
      <c r="A79" s="63" t="s">
        <v>52</v>
      </c>
      <c r="B79" s="88">
        <v>136</v>
      </c>
      <c r="C79" s="89">
        <v>10080036195</v>
      </c>
      <c r="D79" s="111" t="s">
        <v>193</v>
      </c>
      <c r="E79" s="112" t="s">
        <v>194</v>
      </c>
      <c r="F79" s="90" t="s">
        <v>29</v>
      </c>
      <c r="G79" s="113" t="s">
        <v>79</v>
      </c>
      <c r="H79" s="135">
        <v>2.2834490740740742E-2</v>
      </c>
      <c r="I79" s="139">
        <f>H79-$H$23</f>
        <v>1.7008101851851837E-3</v>
      </c>
      <c r="J79" s="102">
        <f>IFERROR($J$19*3600/(HOUR(H79)*3600+MINUTE(H79)*60+SECOND(H79)),"")</f>
        <v>45.615813482007098</v>
      </c>
      <c r="K79" s="91"/>
      <c r="L79" s="92"/>
    </row>
    <row r="80" spans="1:12" ht="17.25" customHeight="1" thickBot="1" x14ac:dyDescent="0.25">
      <c r="A80" s="61" t="str">
        <f>A79</f>
        <v>ВК</v>
      </c>
      <c r="B80" s="93">
        <v>132</v>
      </c>
      <c r="C80" s="94">
        <v>10036069028</v>
      </c>
      <c r="D80" s="114" t="s">
        <v>195</v>
      </c>
      <c r="E80" s="115" t="s">
        <v>196</v>
      </c>
      <c r="F80" s="95" t="s">
        <v>25</v>
      </c>
      <c r="G80" s="131" t="s">
        <v>55</v>
      </c>
      <c r="H80" s="136">
        <f>H79</f>
        <v>2.2834490740740742E-2</v>
      </c>
      <c r="I80" s="136">
        <f>I79</f>
        <v>1.7008101851851837E-3</v>
      </c>
      <c r="J80" s="103">
        <f>J79</f>
        <v>45.615813482007098</v>
      </c>
      <c r="K80" s="96"/>
      <c r="L80" s="97"/>
    </row>
    <row r="81" spans="1:12" ht="17.25" customHeight="1" x14ac:dyDescent="0.2">
      <c r="A81" s="63" t="s">
        <v>52</v>
      </c>
      <c r="B81" s="88">
        <v>99</v>
      </c>
      <c r="C81" s="89">
        <v>10097610272</v>
      </c>
      <c r="D81" s="111" t="s">
        <v>197</v>
      </c>
      <c r="E81" s="112" t="s">
        <v>198</v>
      </c>
      <c r="F81" s="90" t="s">
        <v>25</v>
      </c>
      <c r="G81" s="113" t="s">
        <v>203</v>
      </c>
      <c r="H81" s="135">
        <v>2.3613194444444444E-2</v>
      </c>
      <c r="I81" s="139">
        <f>H81-$H$23</f>
        <v>2.4795138888888853E-3</v>
      </c>
      <c r="J81" s="102">
        <f>IFERROR($J$19*3600/(HOUR(H81)*3600+MINUTE(H81)*60+SECOND(H81)),"")</f>
        <v>44.117647058823529</v>
      </c>
      <c r="K81" s="91"/>
      <c r="L81" s="92"/>
    </row>
    <row r="82" spans="1:12" ht="17.25" customHeight="1" thickBot="1" x14ac:dyDescent="0.25">
      <c r="A82" s="61" t="str">
        <f>A81</f>
        <v>ВК</v>
      </c>
      <c r="B82" s="93">
        <v>113</v>
      </c>
      <c r="C82" s="94">
        <v>10094941661</v>
      </c>
      <c r="D82" s="114" t="s">
        <v>199</v>
      </c>
      <c r="E82" s="115" t="s">
        <v>200</v>
      </c>
      <c r="F82" s="95" t="s">
        <v>25</v>
      </c>
      <c r="G82" s="131" t="s">
        <v>41</v>
      </c>
      <c r="H82" s="136">
        <f>H81</f>
        <v>2.3613194444444444E-2</v>
      </c>
      <c r="I82" s="136">
        <f>I81</f>
        <v>2.4795138888888853E-3</v>
      </c>
      <c r="J82" s="103">
        <f>J81</f>
        <v>44.117647058823529</v>
      </c>
      <c r="K82" s="96"/>
      <c r="L82" s="97"/>
    </row>
    <row r="83" spans="1:12" ht="5.25" customHeight="1" thickBot="1" x14ac:dyDescent="0.25">
      <c r="A83" s="28"/>
      <c r="B83" s="29"/>
      <c r="C83" s="29"/>
      <c r="D83" s="1"/>
      <c r="E83" s="30"/>
      <c r="F83" s="19"/>
      <c r="G83" s="19"/>
      <c r="H83" s="19"/>
      <c r="I83" s="31"/>
      <c r="J83" s="32"/>
      <c r="K83" s="31"/>
      <c r="L83" s="31"/>
    </row>
    <row r="84" spans="1:12" ht="15.75" thickTop="1" x14ac:dyDescent="0.2">
      <c r="A84" s="191" t="s">
        <v>4</v>
      </c>
      <c r="B84" s="192"/>
      <c r="C84" s="192"/>
      <c r="D84" s="192"/>
      <c r="E84" s="74"/>
      <c r="F84" s="74"/>
      <c r="G84" s="192" t="s">
        <v>38</v>
      </c>
      <c r="H84" s="192"/>
      <c r="I84" s="192"/>
      <c r="J84" s="192"/>
      <c r="K84" s="192"/>
      <c r="L84" s="195"/>
    </row>
    <row r="85" spans="1:12" x14ac:dyDescent="0.2">
      <c r="A85" s="188" t="s">
        <v>66</v>
      </c>
      <c r="B85" s="189"/>
      <c r="C85" s="189"/>
      <c r="D85" s="190"/>
      <c r="E85" s="125"/>
      <c r="F85" s="53"/>
      <c r="G85" s="33" t="s">
        <v>26</v>
      </c>
      <c r="H85" s="66">
        <v>13</v>
      </c>
      <c r="I85" s="34"/>
      <c r="J85" s="35"/>
      <c r="K85" s="56" t="s">
        <v>24</v>
      </c>
      <c r="L85" s="57">
        <f>COUNTIF(F23:F82,"ЗМС")</f>
        <v>0</v>
      </c>
    </row>
    <row r="86" spans="1:12" x14ac:dyDescent="0.2">
      <c r="A86" s="188" t="s">
        <v>67</v>
      </c>
      <c r="B86" s="189"/>
      <c r="C86" s="189"/>
      <c r="D86" s="190"/>
      <c r="E86" s="125"/>
      <c r="F86" s="54"/>
      <c r="G86" s="37" t="s">
        <v>30</v>
      </c>
      <c r="H86" s="65">
        <v>30</v>
      </c>
      <c r="I86" s="126"/>
      <c r="J86" s="38"/>
      <c r="K86" s="56" t="s">
        <v>18</v>
      </c>
      <c r="L86" s="57">
        <f>COUNTIF(F23:F82,"МСМК")</f>
        <v>0</v>
      </c>
    </row>
    <row r="87" spans="1:12" x14ac:dyDescent="0.2">
      <c r="A87" s="188" t="s">
        <v>68</v>
      </c>
      <c r="B87" s="189"/>
      <c r="C87" s="189"/>
      <c r="D87" s="190"/>
      <c r="E87" s="125"/>
      <c r="F87" s="54"/>
      <c r="G87" s="37" t="s">
        <v>31</v>
      </c>
      <c r="H87" s="65">
        <v>30</v>
      </c>
      <c r="I87" s="126"/>
      <c r="J87" s="38"/>
      <c r="K87" s="56" t="s">
        <v>21</v>
      </c>
      <c r="L87" s="57">
        <f>COUNTIF(F23:F82,"МС")</f>
        <v>1</v>
      </c>
    </row>
    <row r="88" spans="1:12" x14ac:dyDescent="0.2">
      <c r="A88" s="188" t="s">
        <v>202</v>
      </c>
      <c r="B88" s="189"/>
      <c r="C88" s="189"/>
      <c r="D88" s="190"/>
      <c r="E88" s="125"/>
      <c r="F88" s="54"/>
      <c r="G88" s="37" t="s">
        <v>32</v>
      </c>
      <c r="H88" s="66">
        <v>30</v>
      </c>
      <c r="I88" s="126"/>
      <c r="J88" s="38"/>
      <c r="K88" s="56" t="s">
        <v>25</v>
      </c>
      <c r="L88" s="57">
        <f>COUNTIF(F23:F82,"КМС")</f>
        <v>49</v>
      </c>
    </row>
    <row r="89" spans="1:12" x14ac:dyDescent="0.2">
      <c r="A89" s="185"/>
      <c r="B89" s="186"/>
      <c r="C89" s="186"/>
      <c r="D89" s="187"/>
      <c r="E89" s="125"/>
      <c r="F89" s="54"/>
      <c r="G89" s="37" t="s">
        <v>33</v>
      </c>
      <c r="H89" s="66">
        <v>0</v>
      </c>
      <c r="I89" s="126"/>
      <c r="J89" s="38"/>
      <c r="K89" s="56" t="s">
        <v>29</v>
      </c>
      <c r="L89" s="57">
        <f>COUNTIF(F23:F82,"1 СР")</f>
        <v>10</v>
      </c>
    </row>
    <row r="90" spans="1:12" x14ac:dyDescent="0.2">
      <c r="A90" s="78"/>
      <c r="B90" s="79"/>
      <c r="C90" s="79"/>
      <c r="D90" s="80"/>
      <c r="E90" s="125"/>
      <c r="F90" s="54"/>
      <c r="G90" s="56" t="s">
        <v>44</v>
      </c>
      <c r="H90" s="67">
        <v>0</v>
      </c>
      <c r="I90" s="126"/>
      <c r="J90" s="38"/>
      <c r="K90" s="58" t="s">
        <v>42</v>
      </c>
      <c r="L90" s="59">
        <f>COUNTIF(F23:F82,"2 СР")</f>
        <v>0</v>
      </c>
    </row>
    <row r="91" spans="1:12" x14ac:dyDescent="0.2">
      <c r="A91" s="185"/>
      <c r="B91" s="186"/>
      <c r="C91" s="186"/>
      <c r="D91" s="187"/>
      <c r="E91" s="125"/>
      <c r="F91" s="54"/>
      <c r="G91" s="37" t="s">
        <v>34</v>
      </c>
      <c r="H91" s="66">
        <v>0</v>
      </c>
      <c r="I91" s="126"/>
      <c r="J91" s="38"/>
      <c r="K91" s="58" t="s">
        <v>43</v>
      </c>
      <c r="L91" s="57">
        <f>COUNTIF(F23:F82,"3 СР")</f>
        <v>0</v>
      </c>
    </row>
    <row r="92" spans="1:12" x14ac:dyDescent="0.2">
      <c r="A92" s="185"/>
      <c r="B92" s="186"/>
      <c r="C92" s="186"/>
      <c r="D92" s="187"/>
      <c r="E92" s="39"/>
      <c r="F92" s="55"/>
      <c r="G92" s="37" t="s">
        <v>35</v>
      </c>
      <c r="H92" s="66">
        <v>0</v>
      </c>
      <c r="I92" s="40"/>
      <c r="J92" s="41"/>
      <c r="K92" s="36"/>
      <c r="L92" s="51"/>
    </row>
    <row r="93" spans="1:12" ht="9.75" customHeight="1" x14ac:dyDescent="0.2">
      <c r="A93" s="42"/>
      <c r="B93" s="127"/>
      <c r="C93" s="127"/>
      <c r="D93" s="125"/>
      <c r="E93" s="128"/>
      <c r="F93" s="125"/>
      <c r="G93" s="125"/>
      <c r="H93" s="125"/>
      <c r="I93" s="125"/>
      <c r="J93" s="129"/>
      <c r="K93" s="125"/>
      <c r="L93" s="44"/>
    </row>
    <row r="94" spans="1:12" ht="15.75" x14ac:dyDescent="0.2">
      <c r="A94" s="196" t="s">
        <v>3</v>
      </c>
      <c r="B94" s="197"/>
      <c r="C94" s="197"/>
      <c r="D94" s="197"/>
      <c r="E94" s="198" t="s">
        <v>10</v>
      </c>
      <c r="F94" s="198"/>
      <c r="G94" s="198"/>
      <c r="H94" s="124"/>
      <c r="I94" s="197"/>
      <c r="J94" s="197"/>
      <c r="K94" s="197" t="s">
        <v>51</v>
      </c>
      <c r="L94" s="199"/>
    </row>
    <row r="95" spans="1:12" x14ac:dyDescent="0.2">
      <c r="A95" s="42"/>
      <c r="B95" s="125"/>
      <c r="C95" s="125"/>
      <c r="D95" s="125"/>
      <c r="E95" s="125"/>
      <c r="F95" s="34"/>
      <c r="G95" s="34"/>
      <c r="H95" s="34"/>
      <c r="I95" s="34"/>
      <c r="J95" s="34"/>
      <c r="K95" s="34"/>
      <c r="L95" s="48"/>
    </row>
    <row r="96" spans="1:12" x14ac:dyDescent="0.2">
      <c r="A96" s="45"/>
      <c r="B96" s="127"/>
      <c r="C96" s="127"/>
      <c r="D96" s="127"/>
      <c r="E96" s="130"/>
      <c r="F96" s="127"/>
      <c r="G96" s="127"/>
      <c r="H96" s="127"/>
      <c r="I96" s="127"/>
      <c r="J96" s="127"/>
      <c r="K96" s="127"/>
      <c r="L96" s="47"/>
    </row>
    <row r="97" spans="1:27" x14ac:dyDescent="0.2">
      <c r="A97" s="45"/>
      <c r="B97" s="127"/>
      <c r="C97" s="127"/>
      <c r="D97" s="127"/>
      <c r="E97" s="130"/>
      <c r="F97" s="127"/>
      <c r="G97" s="127"/>
      <c r="H97" s="127"/>
      <c r="I97" s="127"/>
      <c r="J97" s="127"/>
      <c r="K97" s="127"/>
      <c r="L97" s="47"/>
    </row>
    <row r="98" spans="1:27" x14ac:dyDescent="0.2">
      <c r="A98" s="45"/>
      <c r="B98" s="127"/>
      <c r="C98" s="127"/>
      <c r="D98" s="127"/>
      <c r="E98" s="130"/>
      <c r="F98" s="127"/>
      <c r="G98" s="127"/>
      <c r="H98" s="127"/>
      <c r="I98" s="127"/>
      <c r="J98" s="127"/>
      <c r="K98" s="127"/>
      <c r="L98" s="47"/>
    </row>
    <row r="99" spans="1:27" x14ac:dyDescent="0.2">
      <c r="A99" s="45"/>
      <c r="B99" s="127"/>
      <c r="C99" s="127"/>
      <c r="D99" s="127"/>
      <c r="E99" s="130"/>
      <c r="F99" s="127"/>
      <c r="G99" s="127"/>
      <c r="H99" s="127"/>
      <c r="I99" s="127"/>
      <c r="J99" s="127"/>
      <c r="K99" s="127"/>
      <c r="L99" s="47"/>
    </row>
    <row r="100" spans="1:27" ht="16.5" thickBot="1" x14ac:dyDescent="0.25">
      <c r="A100" s="193" t="s">
        <v>36</v>
      </c>
      <c r="B100" s="194"/>
      <c r="C100" s="194"/>
      <c r="D100" s="194"/>
      <c r="E100" s="194" t="str">
        <f>G17</f>
        <v>ЕЖОВ В.Н. (ВК, г.Краснодар )</v>
      </c>
      <c r="F100" s="194"/>
      <c r="G100" s="194"/>
      <c r="H100" s="123"/>
      <c r="I100" s="194"/>
      <c r="J100" s="194"/>
      <c r="K100" s="194" t="str">
        <f>G19</f>
        <v>МЕЛЬНИК А.И. (ВК, г.Краснодар)</v>
      </c>
      <c r="L100" s="200"/>
    </row>
    <row r="101" spans="1:27" s="18" customFormat="1" ht="13.5" thickTop="1" x14ac:dyDescent="0.2">
      <c r="A101" s="2"/>
      <c r="B101" s="46"/>
      <c r="C101" s="46"/>
      <c r="D101" s="2"/>
      <c r="F101" s="2"/>
      <c r="G101" s="2"/>
      <c r="H101" s="2"/>
      <c r="I101" s="2"/>
      <c r="J101" s="4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70" customFormat="1" ht="18.75" x14ac:dyDescent="0.2">
      <c r="B102" s="71"/>
      <c r="C102" s="71"/>
      <c r="E102" s="72"/>
      <c r="J102" s="73"/>
    </row>
    <row r="103" spans="1:27" ht="21" x14ac:dyDescent="0.2">
      <c r="A103" s="68" t="s">
        <v>45</v>
      </c>
      <c r="B103" s="68"/>
      <c r="C103" s="69"/>
      <c r="D103" s="184" t="s">
        <v>46</v>
      </c>
      <c r="E103" s="184"/>
      <c r="F103" s="184"/>
      <c r="G103" s="184"/>
      <c r="H103" s="122"/>
    </row>
    <row r="104" spans="1:27" ht="18.75" x14ac:dyDescent="0.2">
      <c r="D104" s="70" t="s">
        <v>47</v>
      </c>
    </row>
  </sheetData>
  <mergeCells count="49">
    <mergeCell ref="A84:D84"/>
    <mergeCell ref="A100:D100"/>
    <mergeCell ref="G84:L84"/>
    <mergeCell ref="A94:D94"/>
    <mergeCell ref="E94:G94"/>
    <mergeCell ref="E100:G100"/>
    <mergeCell ref="K94:L94"/>
    <mergeCell ref="K100:L100"/>
    <mergeCell ref="I94:J94"/>
    <mergeCell ref="I100:J100"/>
    <mergeCell ref="A85:D85"/>
    <mergeCell ref="A86:D86"/>
    <mergeCell ref="A88:D88"/>
    <mergeCell ref="D103:G103"/>
    <mergeCell ref="A89:D89"/>
    <mergeCell ref="A91:D91"/>
    <mergeCell ref="A92:D92"/>
    <mergeCell ref="A87:D87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C21:C22"/>
    <mergeCell ref="I21:I22"/>
    <mergeCell ref="J21:J22"/>
    <mergeCell ref="K21:K22"/>
    <mergeCell ref="A14:D14"/>
    <mergeCell ref="A15:G15"/>
    <mergeCell ref="L21:L22"/>
    <mergeCell ref="H15:L15"/>
    <mergeCell ref="H16:L16"/>
    <mergeCell ref="H17:L17"/>
    <mergeCell ref="H18:L18"/>
    <mergeCell ref="A1:L1"/>
    <mergeCell ref="A2:L2"/>
    <mergeCell ref="A3:L3"/>
    <mergeCell ref="A4:L4"/>
    <mergeCell ref="A5:L5"/>
    <mergeCell ref="A6:L6"/>
    <mergeCell ref="A11:L11"/>
    <mergeCell ref="A8:L8"/>
    <mergeCell ref="A9:L9"/>
    <mergeCell ref="A10:L10"/>
    <mergeCell ref="A7:L7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ПГ с отсечекой</vt:lpstr>
      <vt:lpstr>'ПГ с отсечекой'!Заголовки_для_печати</vt:lpstr>
      <vt:lpstr>'ПГ с отсечекой'!Область_печати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2021-09-02T09:46:58Z</dcterms:modified>
</cp:coreProperties>
</file>