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групповая Г. гонка" sheetId="94" r:id="rId1"/>
  </sheets>
  <definedNames>
    <definedName name="_xlnm.Print_Titles" localSheetId="0">'групповая Г. гонка'!$21:$22</definedName>
    <definedName name="_xlnm.Print_Area" localSheetId="0">'групповая Г. гонка'!$A$1:$L$83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94" l="1"/>
  <c r="K83" i="94" l="1"/>
  <c r="H83" i="94"/>
  <c r="E83" i="94"/>
  <c r="H73" i="94" l="1"/>
  <c r="J24" i="94" l="1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25" i="94"/>
  <c r="I26" i="94"/>
  <c r="I27" i="94"/>
  <c r="I28" i="94"/>
  <c r="I29" i="94"/>
  <c r="I30" i="94"/>
  <c r="I31" i="94"/>
  <c r="J23" i="94"/>
  <c r="H72" i="94" l="1"/>
  <c r="L75" i="94" l="1"/>
  <c r="L74" i="94"/>
  <c r="L73" i="94"/>
  <c r="L72" i="94"/>
  <c r="L71" i="94"/>
  <c r="L70" i="94"/>
  <c r="L69" i="94"/>
  <c r="H75" i="94"/>
  <c r="H74" i="94"/>
  <c r="H71" i="94" l="1"/>
  <c r="H70" i="94" s="1"/>
</calcChain>
</file>

<file path=xl/sharedStrings.xml><?xml version="1.0" encoding="utf-8"?>
<sst xmlns="http://schemas.openxmlformats.org/spreadsheetml/2006/main" count="269" uniqueCount="161">
  <si>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</si>
  <si>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</si>
  <si>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</si>
  <si>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</si>
  <si>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</si>
  <si>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</si>
  <si>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</si>
  <si>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</si>
  <si>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</si>
  <si>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</si>
  <si>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</si>
  <si>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</si>
  <si>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</si>
  <si>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</si>
  <si>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</si>
  <si>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</si>
  <si>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</si>
  <si>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</si>
  <si>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</si>
  <si>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</si>
  <si>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</si>
  <si>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</si>
  <si>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</si>
  <si>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</si>
  <si>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</si>
  <si>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</si>
  <si>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Москва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</si>
  <si>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</si>
  <si>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</si>
  <si>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</si>
  <si>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</si>
  <si>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</si>
  <si>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</si>
  <si>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</si>
  <si>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</si>
  <si>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</si>
  <si>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</si>
  <si>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</si>
  <si>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</si>
  <si>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Краснодарский край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</si>
  <si>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</si>
  <si>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</si>
  <si>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</si>
  <si>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</si>
  <si>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/>
  </si>
  <si>
    <t>2 СР</t>
  </si>
  <si>
    <t>3 СР</t>
  </si>
  <si>
    <t>Юноши 15-16 лет</t>
  </si>
  <si>
    <t>Министерство физической культуры и спорта Краснодарского края</t>
  </si>
  <si>
    <t>Федерация велосипедного спорта Кубани</t>
  </si>
  <si>
    <t>ТОКАРЕВ Матвей</t>
  </si>
  <si>
    <t>21.04.2006</t>
  </si>
  <si>
    <t>НИКОНОВ Александр</t>
  </si>
  <si>
    <t>07.06.2006</t>
  </si>
  <si>
    <t>ПОПОВ Максим</t>
  </si>
  <si>
    <t>18.02.2006</t>
  </si>
  <si>
    <t>АЗИЗА Али</t>
  </si>
  <si>
    <t>21.09.2007</t>
  </si>
  <si>
    <t>10.03.2007</t>
  </si>
  <si>
    <t>ПОПОВ Марк</t>
  </si>
  <si>
    <t>17.05.2007</t>
  </si>
  <si>
    <t>ДЕМИРЧЯН Артак</t>
  </si>
  <si>
    <t>09.06.2007</t>
  </si>
  <si>
    <t>ПАВЛОВСКИЙ Дмитрий</t>
  </si>
  <si>
    <t>22.09.2007</t>
  </si>
  <si>
    <t>Новосибирская область</t>
  </si>
  <si>
    <t>НФ</t>
  </si>
  <si>
    <t>03.06.2006</t>
  </si>
  <si>
    <t>Санкт-Петербург</t>
  </si>
  <si>
    <t>ПРОСАНДЕЕВ Ярослав</t>
  </si>
  <si>
    <t>ГРЕЧИШКИН Вадим</t>
  </si>
  <si>
    <t>11.07.2007</t>
  </si>
  <si>
    <t>СВИЛОВСКИЙ Данил</t>
  </si>
  <si>
    <t>18.03.2008</t>
  </si>
  <si>
    <t>НОВОЛОДСКИЙ Ростислав</t>
  </si>
  <si>
    <t>18.05.2008</t>
  </si>
  <si>
    <t>СВИЛОВСКИЙ Денис</t>
  </si>
  <si>
    <t>БЛОХИН Кирилл</t>
  </si>
  <si>
    <t>09.06.2008</t>
  </si>
  <si>
    <t>БОРТНИК Иван</t>
  </si>
  <si>
    <t>05.09.2007</t>
  </si>
  <si>
    <t>19.03.2006</t>
  </si>
  <si>
    <t>СЕРГЕЕВ Егор</t>
  </si>
  <si>
    <t>АВЕРИН Алексей</t>
  </si>
  <si>
    <t>САПРОНОВ Петр</t>
  </si>
  <si>
    <t>06.07.2006</t>
  </si>
  <si>
    <t>ЯКОВЛЕВ Матвей</t>
  </si>
  <si>
    <t>22.01.2008</t>
  </si>
  <si>
    <t>МЫЦОВ Данила</t>
  </si>
  <si>
    <t>14.07.2006</t>
  </si>
  <si>
    <t>19.08.2007</t>
  </si>
  <si>
    <t>КНЯЗЕВ Егор</t>
  </si>
  <si>
    <t>17.03.2006</t>
  </si>
  <si>
    <t>САРГСЯН Адам</t>
  </si>
  <si>
    <t>25.10.2007</t>
  </si>
  <si>
    <t>БАЛУХИН Даниил</t>
  </si>
  <si>
    <t>03.10.2007</t>
  </si>
  <si>
    <t>ЛЕУСЕНКО Виталий</t>
  </si>
  <si>
    <t>06.03.2007</t>
  </si>
  <si>
    <t>МИТЮКОВ Ярослав</t>
  </si>
  <si>
    <t>19.05.2006</t>
  </si>
  <si>
    <t>Ульяновская область</t>
  </si>
  <si>
    <t>ЕМЕЛИН Даниил</t>
  </si>
  <si>
    <t>03.10.2006</t>
  </si>
  <si>
    <t>САФИУЛЛИН Динар</t>
  </si>
  <si>
    <t>АСАНОВ Мустафа</t>
  </si>
  <si>
    <t>17.12.2007</t>
  </si>
  <si>
    <t>ГРЕЧКИН Дмитрий</t>
  </si>
  <si>
    <t>11.12.2006</t>
  </si>
  <si>
    <t>БОЛДЫРЕВ Матвей</t>
  </si>
  <si>
    <t>26.08.2007</t>
  </si>
  <si>
    <t>ГБУ КК "СШОР по велосипедному спорту"</t>
  </si>
  <si>
    <t>СУДЬЯ НА ФИНИШЕ</t>
  </si>
  <si>
    <t>Кавун С.М. (1К, Краснодарский край)</t>
  </si>
  <si>
    <t>ТЕХНИЧЕСКИЙ ДЕЛЕГАТ</t>
  </si>
  <si>
    <t>ГУСАКОВ Максим</t>
  </si>
  <si>
    <t>ВЕРШИНИН Валерий</t>
  </si>
  <si>
    <t>06.11.2006</t>
  </si>
  <si>
    <t>ДОРОГИНИН Игнат</t>
  </si>
  <si>
    <t>22.02.2007</t>
  </si>
  <si>
    <t>СОРОЧАЙКИН Назар</t>
  </si>
  <si>
    <t>17.10.2007</t>
  </si>
  <si>
    <t>СТАРОСТИН Никита</t>
  </si>
  <si>
    <t>17.06.2007</t>
  </si>
  <si>
    <t>ДРОНДИН Тимофей</t>
  </si>
  <si>
    <t>11.03.2007</t>
  </si>
  <si>
    <t>МЕСТО ПРОВЕДЕНИЯ: ст. Брюховецкая</t>
  </si>
  <si>
    <t>НАЧАЛО ГОНКИ: 10ч 30м</t>
  </si>
  <si>
    <t>№ ЕКП 2022: 5113</t>
  </si>
  <si>
    <t>ВСЕРОССИЙСКИЕ СОРЕВНОВАНИЯ</t>
  </si>
  <si>
    <t>НАЗВАНИЕ ТРАССЫ / РЕГ. НОМЕР: ст-ца Батуринская - с. Новое Село</t>
  </si>
  <si>
    <t>Зубцов А.А. (1К, Краснодарский край)</t>
  </si>
  <si>
    <t>Хорохордин М.В.(1К, Краснодарский край)</t>
  </si>
  <si>
    <t>ДРАНИШНИКОВ Арсений</t>
  </si>
  <si>
    <t>02.01.2007</t>
  </si>
  <si>
    <t>МАМУЛИН Дмитрий</t>
  </si>
  <si>
    <t>01.02.2006</t>
  </si>
  <si>
    <t>КЛЕТУШКИН Игорь</t>
  </si>
  <si>
    <t>09.04.2006</t>
  </si>
  <si>
    <t>ЗЕМЛЯНОЙ Денис</t>
  </si>
  <si>
    <t>02.01.2006</t>
  </si>
  <si>
    <t>КУЗЕМА Артем</t>
  </si>
  <si>
    <t>18.08.2006</t>
  </si>
  <si>
    <t>ЦАПЕНКО Родион</t>
  </si>
  <si>
    <t>06.04.2008</t>
  </si>
  <si>
    <t>ИЛЬИН Матвей</t>
  </si>
  <si>
    <t>14.09.2008</t>
  </si>
  <si>
    <t>НС</t>
  </si>
  <si>
    <t>Осадки: облачно</t>
  </si>
  <si>
    <t>ДАТА ПРОВЕДЕНИЯ: 19 сентября 2022 года</t>
  </si>
  <si>
    <t>шоссе - групповая гонка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</si>
  <si>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50м</t>
    </r>
  </si>
  <si>
    <t>№ ВРВС: 0080601611Я</t>
  </si>
  <si>
    <t>17,5 км /4</t>
  </si>
  <si>
    <t>ОХРИМЕНКО Роман</t>
  </si>
  <si>
    <t>06.05.2007</t>
  </si>
  <si>
    <t>БЕЛОВ Даниил</t>
  </si>
  <si>
    <t>10.04.2007</t>
  </si>
  <si>
    <t>Температура: +20</t>
  </si>
  <si>
    <t>Влажность: 65 %</t>
  </si>
  <si>
    <t>Ветер: 4 м/с (ю/в)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</si>
</sst>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5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19" fillId="0" borderId="19" xfId="0" applyFont="1" applyBorder="1" applyAlignment="1">
      <alignment horizontal="left" vertical="top" indent="2"/>
    </xf>
    <xf numFmtId="0" fontId="5" fillId="0" borderId="39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top" indent="2"/>
    </xf>
    <xf numFmtId="0" fontId="13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115343</xdr:colOff>
      <xdr:row>0</xdr:row>
      <xdr:rowOff>84289</xdr:rowOff>
    </xdr:from>
    <xdr:to>
      <xdr:col>1</xdr:col>
      <xdr:colOff>260655</xdr:colOff>
      <xdr:row>3</xdr:row>
      <xdr:rowOff>51888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43" y="84289"/>
          <a:ext cx="615038" cy="672188"/>
        </a:xfrm>
        <a:prstGeom prst="rect">
          <a:avLst/>
        </a:prstGeom>
      </xdr:spPr>
    </xdr:pic>
    <xdr:clientData/>
  </xdr:twoCellAnchor>
  <xdr:twoCellAnchor editAs="oneCell">
    <xdr:from>
      <xdr:col>1</xdr:col>
      <xdr:colOff>442888</xdr:colOff>
      <xdr:row>0</xdr:row>
      <xdr:rowOff>93902</xdr:rowOff>
    </xdr:from>
    <xdr:to>
      <xdr:col>3</xdr:col>
      <xdr:colOff>60826</xdr:colOff>
      <xdr:row>3</xdr:row>
      <xdr:rowOff>70420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614" y="93902"/>
          <a:ext cx="1014068" cy="681107"/>
        </a:xfrm>
        <a:prstGeom prst="rect">
          <a:avLst/>
        </a:prstGeom>
      </xdr:spPr>
    </xdr:pic>
    <xdr:clientData/>
  </xdr:twoCellAnchor>
  <xdr:oneCellAnchor>
    <xdr:from>
      <xdr:col>10</xdr:col>
      <xdr:colOff>574110</xdr:colOff>
      <xdr:row>0</xdr:row>
      <xdr:rowOff>65239</xdr:rowOff>
    </xdr:from>
    <xdr:ext cx="1570799" cy="629087"/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33562" y="65239"/>
          <a:ext cx="1570799" cy="6290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103"/>
  <sheetViews>
    <sheetView tabSelected="1" view="pageBreakPreview" topLeftCell="A31" zoomScale="73" zoomScaleNormal="100" zoomScaleSheetLayoutView="73" workbookViewId="0">
      <selection activeCell="H50" sqref="H50"/>
    </sheetView>
  </sheetViews>
  <sheetFormatPr defaultColWidth="9.140625" defaultRowHeight="12.75" x14ac:dyDescent="0.2"/>
  <cols>
    <col min="1" max="1" width="7" style="1" customWidth="1"/>
    <col min="2" max="2" width="7.7109375" style="14" customWidth="1"/>
    <col min="3" max="3" width="13.28515625" style="14" customWidth="1"/>
    <col min="4" max="4" width="23.5703125" style="1" customWidth="1"/>
    <col min="5" max="5" width="11.7109375" style="1" customWidth="1"/>
    <col min="6" max="6" width="8.42578125" style="1" customWidth="1"/>
    <col min="7" max="7" width="22.42578125" style="1" customWidth="1"/>
    <col min="8" max="8" width="11.42578125" style="1" customWidth="1"/>
    <col min="9" max="9" width="12.5703125" style="1" customWidth="1"/>
    <col min="10" max="10" width="12.140625" style="46" customWidth="1"/>
    <col min="11" max="11" width="19.140625" style="1" customWidth="1"/>
    <col min="12" max="12" width="17.28515625" style="1" customWidth="1"/>
    <col min="13" max="16384" width="9.140625" style="1"/>
  </cols>
  <sheetData>
    <row r="1" spans="1:17" ht="18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7" ht="18" customHeight="1" x14ac:dyDescent="0.2">
      <c r="A2" s="103" t="s">
        <v>10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7" ht="18" customHeight="1" x14ac:dyDescent="0.2">
      <c r="A3" s="103" t="s">
        <v>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7" ht="18" customHeight="1" x14ac:dyDescent="0.2">
      <c r="B4" s="103" t="s">
        <v>111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7" ht="18" customHeight="1" x14ac:dyDescent="0.2">
      <c r="A5" s="103" t="s">
        <v>49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7" s="2" customFormat="1" ht="23.25" customHeight="1" x14ac:dyDescent="0.2">
      <c r="A6" s="104" t="s">
        <v>129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Q6" s="25"/>
    </row>
    <row r="7" spans="1:17" s="2" customFormat="1" ht="18" customHeight="1" x14ac:dyDescent="0.2">
      <c r="A7" s="105" t="s">
        <v>16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7" s="2" customFormat="1" ht="4.5" customHeight="1" thickBot="1" x14ac:dyDescent="0.25">
      <c r="A8" s="109" t="s">
        <v>44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7" ht="19.5" customHeight="1" thickTop="1" x14ac:dyDescent="0.2">
      <c r="A9" s="106" t="s">
        <v>21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8"/>
    </row>
    <row r="10" spans="1:17" ht="18" customHeight="1" x14ac:dyDescent="0.2">
      <c r="A10" s="113" t="s">
        <v>150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7" ht="19.5" customHeight="1" x14ac:dyDescent="0.2">
      <c r="A11" s="113" t="s">
        <v>47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5"/>
    </row>
    <row r="12" spans="1:17" ht="5.25" customHeight="1" x14ac:dyDescent="0.2">
      <c r="A12" s="110" t="s">
        <v>44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/>
    </row>
    <row r="13" spans="1:17" ht="15.75" x14ac:dyDescent="0.2">
      <c r="A13" s="40" t="s">
        <v>126</v>
      </c>
      <c r="B13" s="22"/>
      <c r="C13" s="22"/>
      <c r="D13" s="55"/>
      <c r="E13" s="5"/>
      <c r="F13" s="5"/>
      <c r="G13" s="58" t="s">
        <v>127</v>
      </c>
      <c r="H13" s="5"/>
      <c r="I13" s="5"/>
      <c r="J13" s="41"/>
      <c r="K13" s="29"/>
      <c r="L13" s="30" t="s">
        <v>152</v>
      </c>
    </row>
    <row r="14" spans="1:17" ht="15.75" x14ac:dyDescent="0.2">
      <c r="A14" s="19" t="s">
        <v>149</v>
      </c>
      <c r="B14" s="13"/>
      <c r="C14" s="13"/>
      <c r="D14" s="57"/>
      <c r="E14" s="6"/>
      <c r="F14" s="6"/>
      <c r="G14" s="59" t="s">
        <v>151</v>
      </c>
      <c r="H14" s="6"/>
      <c r="I14" s="6"/>
      <c r="J14" s="42"/>
      <c r="K14" s="31"/>
      <c r="L14" s="56" t="s">
        <v>128</v>
      </c>
    </row>
    <row r="15" spans="1:17" ht="15" x14ac:dyDescent="0.2">
      <c r="A15" s="116" t="s">
        <v>9</v>
      </c>
      <c r="B15" s="117"/>
      <c r="C15" s="117"/>
      <c r="D15" s="117"/>
      <c r="E15" s="117"/>
      <c r="F15" s="117"/>
      <c r="G15" s="118"/>
      <c r="H15" s="125" t="s">
        <v>1</v>
      </c>
      <c r="I15" s="117"/>
      <c r="J15" s="117"/>
      <c r="K15" s="117"/>
      <c r="L15" s="126"/>
    </row>
    <row r="16" spans="1:17" ht="15" x14ac:dyDescent="0.2">
      <c r="A16" s="20" t="s">
        <v>17</v>
      </c>
      <c r="B16" s="15"/>
      <c r="C16" s="15"/>
      <c r="D16" s="10"/>
      <c r="E16" s="11"/>
      <c r="F16" s="10"/>
      <c r="G16" s="12" t="s">
        <v>44</v>
      </c>
      <c r="H16" s="36" t="s">
        <v>130</v>
      </c>
      <c r="I16" s="7"/>
      <c r="J16" s="43"/>
      <c r="K16" s="7"/>
      <c r="L16" s="21"/>
    </row>
    <row r="17" spans="1:12" ht="15" x14ac:dyDescent="0.2">
      <c r="A17" s="20" t="s">
        <v>18</v>
      </c>
      <c r="B17" s="15"/>
      <c r="C17" s="15"/>
      <c r="D17" s="9"/>
      <c r="E17" s="11"/>
      <c r="F17" s="10"/>
      <c r="G17" s="12" t="s">
        <v>131</v>
      </c>
      <c r="H17" s="36" t="s">
        <v>41</v>
      </c>
      <c r="I17" s="7"/>
      <c r="J17" s="43"/>
      <c r="K17" s="7"/>
      <c r="L17" s="35"/>
    </row>
    <row r="18" spans="1:12" ht="15" x14ac:dyDescent="0.2">
      <c r="A18" s="20" t="s">
        <v>19</v>
      </c>
      <c r="B18" s="15"/>
      <c r="C18" s="15"/>
      <c r="D18" s="9"/>
      <c r="E18" s="11"/>
      <c r="F18" s="10"/>
      <c r="G18" s="12" t="s">
        <v>113</v>
      </c>
      <c r="H18" s="36" t="s">
        <v>42</v>
      </c>
      <c r="I18" s="7"/>
      <c r="J18" s="43"/>
      <c r="K18" s="7"/>
      <c r="L18" s="35"/>
    </row>
    <row r="19" spans="1:12" ht="16.5" thickBot="1" x14ac:dyDescent="0.25">
      <c r="A19" s="20" t="s">
        <v>15</v>
      </c>
      <c r="B19" s="16"/>
      <c r="C19" s="16"/>
      <c r="D19" s="8"/>
      <c r="E19" s="8"/>
      <c r="F19" s="8"/>
      <c r="G19" s="12" t="s">
        <v>132</v>
      </c>
      <c r="H19" s="36" t="s">
        <v>40</v>
      </c>
      <c r="I19" s="7"/>
      <c r="J19" s="43"/>
      <c r="K19" s="54">
        <v>70</v>
      </c>
      <c r="L19" s="21" t="s">
        <v>153</v>
      </c>
    </row>
    <row r="20" spans="1:12" ht="5.25" customHeight="1" thickTop="1" thickBot="1" x14ac:dyDescent="0.25">
      <c r="A20" s="27"/>
      <c r="B20" s="24"/>
      <c r="C20" s="24"/>
      <c r="D20" s="23"/>
      <c r="E20" s="23"/>
      <c r="F20" s="23"/>
      <c r="G20" s="23"/>
      <c r="H20" s="23"/>
      <c r="I20" s="23"/>
      <c r="J20" s="44"/>
      <c r="K20" s="23"/>
      <c r="L20" s="28"/>
    </row>
    <row r="21" spans="1:12" s="3" customFormat="1" ht="21" customHeight="1" thickTop="1" x14ac:dyDescent="0.2">
      <c r="A21" s="101" t="s">
        <v>6</v>
      </c>
      <c r="B21" s="121" t="s">
        <v>12</v>
      </c>
      <c r="C21" s="121" t="s">
        <v>37</v>
      </c>
      <c r="D21" s="121" t="s">
        <v>2</v>
      </c>
      <c r="E21" s="121" t="s">
        <v>36</v>
      </c>
      <c r="F21" s="121" t="s">
        <v>8</v>
      </c>
      <c r="G21" s="121" t="s">
        <v>13</v>
      </c>
      <c r="H21" s="121" t="s">
        <v>7</v>
      </c>
      <c r="I21" s="121" t="s">
        <v>25</v>
      </c>
      <c r="J21" s="123" t="s">
        <v>22</v>
      </c>
      <c r="K21" s="119" t="s">
        <v>24</v>
      </c>
      <c r="L21" s="99" t="s">
        <v>14</v>
      </c>
    </row>
    <row r="22" spans="1:12" s="3" customFormat="1" ht="13.5" customHeight="1" x14ac:dyDescent="0.2">
      <c r="A22" s="102"/>
      <c r="B22" s="122"/>
      <c r="C22" s="122"/>
      <c r="D22" s="122"/>
      <c r="E22" s="122"/>
      <c r="F22" s="122"/>
      <c r="G22" s="122"/>
      <c r="H22" s="122"/>
      <c r="I22" s="122"/>
      <c r="J22" s="124"/>
      <c r="K22" s="120"/>
      <c r="L22" s="100"/>
    </row>
    <row r="23" spans="1:12" s="4" customFormat="1" ht="23.25" customHeight="1" x14ac:dyDescent="0.2">
      <c r="A23" s="72">
        <v>1</v>
      </c>
      <c r="B23" s="73">
        <v>8</v>
      </c>
      <c r="C23" s="73">
        <v>10120261287</v>
      </c>
      <c r="D23" s="74" t="s">
        <v>69</v>
      </c>
      <c r="E23" s="75" t="s">
        <v>58</v>
      </c>
      <c r="F23" s="75" t="s">
        <v>33</v>
      </c>
      <c r="G23" s="75" t="s">
        <v>68</v>
      </c>
      <c r="H23" s="95">
        <v>6.6041666666666665E-2</v>
      </c>
      <c r="I23" s="95"/>
      <c r="J23" s="80">
        <f>IFERROR($K$19*3600/(HOUR(H23)*3600+MINUTE(H23)*60+SECOND(H23)),"")</f>
        <v>44.164037854889592</v>
      </c>
      <c r="K23" s="75" t="s">
        <v>33</v>
      </c>
      <c r="L23" s="83"/>
    </row>
    <row r="24" spans="1:12" s="4" customFormat="1" ht="23.25" customHeight="1" x14ac:dyDescent="0.2">
      <c r="A24" s="72">
        <v>2</v>
      </c>
      <c r="B24" s="73">
        <v>2</v>
      </c>
      <c r="C24" s="73">
        <v>10091550301</v>
      </c>
      <c r="D24" s="74" t="s">
        <v>52</v>
      </c>
      <c r="E24" s="75" t="s">
        <v>53</v>
      </c>
      <c r="F24" s="75" t="s">
        <v>33</v>
      </c>
      <c r="G24" s="75" t="s">
        <v>68</v>
      </c>
      <c r="H24" s="95">
        <v>6.6041666666666665E-2</v>
      </c>
      <c r="I24" s="95">
        <f>H24-$H$23</f>
        <v>0</v>
      </c>
      <c r="J24" s="80">
        <f t="shared" ref="J24:J61" si="0">IFERROR($K$19*3600/(HOUR(H24)*3600+MINUTE(H24)*60+SECOND(H24)),"")</f>
        <v>44.164037854889592</v>
      </c>
      <c r="K24" s="75" t="s">
        <v>33</v>
      </c>
      <c r="L24" s="83"/>
    </row>
    <row r="25" spans="1:12" s="4" customFormat="1" ht="23.25" customHeight="1" x14ac:dyDescent="0.2">
      <c r="A25" s="72">
        <v>3</v>
      </c>
      <c r="B25" s="73">
        <v>9</v>
      </c>
      <c r="C25" s="73">
        <v>10120261186</v>
      </c>
      <c r="D25" s="74" t="s">
        <v>70</v>
      </c>
      <c r="E25" s="75" t="s">
        <v>71</v>
      </c>
      <c r="F25" s="75" t="s">
        <v>33</v>
      </c>
      <c r="G25" s="75" t="s">
        <v>68</v>
      </c>
      <c r="H25" s="95">
        <v>6.6087962962962959E-2</v>
      </c>
      <c r="I25" s="95">
        <f t="shared" ref="I25:I49" si="1">H25-$H$23</f>
        <v>4.6296296296294281E-5</v>
      </c>
      <c r="J25" s="80">
        <f t="shared" si="0"/>
        <v>44.133099824868651</v>
      </c>
      <c r="K25" s="75" t="s">
        <v>33</v>
      </c>
      <c r="L25" s="83"/>
    </row>
    <row r="26" spans="1:12" s="4" customFormat="1" ht="23.25" customHeight="1" x14ac:dyDescent="0.2">
      <c r="A26" s="72">
        <v>4</v>
      </c>
      <c r="B26" s="73">
        <v>7</v>
      </c>
      <c r="C26" s="73">
        <v>10111627378</v>
      </c>
      <c r="D26" s="74" t="s">
        <v>61</v>
      </c>
      <c r="E26" s="75" t="s">
        <v>62</v>
      </c>
      <c r="F26" s="75" t="s">
        <v>33</v>
      </c>
      <c r="G26" s="75" t="s">
        <v>68</v>
      </c>
      <c r="H26" s="95">
        <v>6.7951388888888895E-2</v>
      </c>
      <c r="I26" s="95">
        <f t="shared" si="1"/>
        <v>1.9097222222222293E-3</v>
      </c>
      <c r="J26" s="80">
        <f t="shared" si="0"/>
        <v>42.922841083290749</v>
      </c>
      <c r="K26" s="75" t="s">
        <v>33</v>
      </c>
      <c r="L26" s="83"/>
    </row>
    <row r="27" spans="1:12" s="4" customFormat="1" ht="23.25" customHeight="1" x14ac:dyDescent="0.2">
      <c r="A27" s="72">
        <v>5</v>
      </c>
      <c r="B27" s="73">
        <v>1</v>
      </c>
      <c r="C27" s="73">
        <v>10092621745</v>
      </c>
      <c r="D27" s="74" t="s">
        <v>50</v>
      </c>
      <c r="E27" s="75" t="s">
        <v>51</v>
      </c>
      <c r="F27" s="75" t="s">
        <v>33</v>
      </c>
      <c r="G27" s="75" t="s">
        <v>68</v>
      </c>
      <c r="H27" s="95">
        <v>6.7951388888888895E-2</v>
      </c>
      <c r="I27" s="95">
        <f t="shared" si="1"/>
        <v>1.9097222222222293E-3</v>
      </c>
      <c r="J27" s="80">
        <f t="shared" si="0"/>
        <v>42.922841083290749</v>
      </c>
      <c r="K27" s="75" t="s">
        <v>33</v>
      </c>
      <c r="L27" s="83"/>
    </row>
    <row r="28" spans="1:12" s="4" customFormat="1" ht="23.25" customHeight="1" x14ac:dyDescent="0.2">
      <c r="A28" s="72">
        <v>6</v>
      </c>
      <c r="B28" s="73">
        <v>39</v>
      </c>
      <c r="C28" s="73">
        <v>10114021561</v>
      </c>
      <c r="D28" s="74" t="s">
        <v>109</v>
      </c>
      <c r="E28" s="75" t="s">
        <v>110</v>
      </c>
      <c r="F28" s="75" t="s">
        <v>33</v>
      </c>
      <c r="G28" s="75" t="s">
        <v>26</v>
      </c>
      <c r="H28" s="95">
        <v>6.7951388888888895E-2</v>
      </c>
      <c r="I28" s="95">
        <f t="shared" si="1"/>
        <v>1.9097222222222293E-3</v>
      </c>
      <c r="J28" s="80">
        <f t="shared" si="0"/>
        <v>42.922841083290749</v>
      </c>
      <c r="K28" s="75" t="s">
        <v>33</v>
      </c>
      <c r="L28" s="83"/>
    </row>
    <row r="29" spans="1:12" s="4" customFormat="1" ht="23.25" customHeight="1" x14ac:dyDescent="0.2">
      <c r="A29" s="72">
        <v>7</v>
      </c>
      <c r="B29" s="73">
        <v>6</v>
      </c>
      <c r="C29" s="73">
        <v>10111626065</v>
      </c>
      <c r="D29" s="74" t="s">
        <v>63</v>
      </c>
      <c r="E29" s="75" t="s">
        <v>64</v>
      </c>
      <c r="F29" s="75" t="s">
        <v>43</v>
      </c>
      <c r="G29" s="75" t="s">
        <v>68</v>
      </c>
      <c r="H29" s="95">
        <v>6.7951388888888895E-2</v>
      </c>
      <c r="I29" s="95">
        <f t="shared" si="1"/>
        <v>1.9097222222222293E-3</v>
      </c>
      <c r="J29" s="80">
        <f t="shared" si="0"/>
        <v>42.922841083290749</v>
      </c>
      <c r="K29" s="75" t="s">
        <v>33</v>
      </c>
      <c r="L29" s="83"/>
    </row>
    <row r="30" spans="1:12" s="4" customFormat="1" ht="23.25" customHeight="1" x14ac:dyDescent="0.2">
      <c r="A30" s="72">
        <v>8</v>
      </c>
      <c r="B30" s="73">
        <v>3</v>
      </c>
      <c r="C30" s="73">
        <v>10095277121</v>
      </c>
      <c r="D30" s="74" t="s">
        <v>54</v>
      </c>
      <c r="E30" s="75" t="s">
        <v>55</v>
      </c>
      <c r="F30" s="75" t="s">
        <v>33</v>
      </c>
      <c r="G30" s="75" t="s">
        <v>68</v>
      </c>
      <c r="H30" s="95">
        <v>6.7951388888888895E-2</v>
      </c>
      <c r="I30" s="95">
        <f t="shared" si="1"/>
        <v>1.9097222222222293E-3</v>
      </c>
      <c r="J30" s="80">
        <f t="shared" si="0"/>
        <v>42.922841083290749</v>
      </c>
      <c r="K30" s="81"/>
      <c r="L30" s="83"/>
    </row>
    <row r="31" spans="1:12" s="4" customFormat="1" ht="23.25" customHeight="1" x14ac:dyDescent="0.2">
      <c r="A31" s="72">
        <v>9</v>
      </c>
      <c r="B31" s="73">
        <v>13</v>
      </c>
      <c r="C31" s="73">
        <v>10125311654</v>
      </c>
      <c r="D31" s="74" t="s">
        <v>74</v>
      </c>
      <c r="E31" s="75" t="s">
        <v>75</v>
      </c>
      <c r="F31" s="75" t="s">
        <v>43</v>
      </c>
      <c r="G31" s="75" t="s">
        <v>68</v>
      </c>
      <c r="H31" s="95">
        <v>6.7951388888888895E-2</v>
      </c>
      <c r="I31" s="95">
        <f t="shared" si="1"/>
        <v>1.9097222222222293E-3</v>
      </c>
      <c r="J31" s="80">
        <f t="shared" si="0"/>
        <v>42.922841083290749</v>
      </c>
      <c r="K31" s="81"/>
      <c r="L31" s="83"/>
    </row>
    <row r="32" spans="1:12" s="4" customFormat="1" ht="23.25" customHeight="1" x14ac:dyDescent="0.2">
      <c r="A32" s="72">
        <v>10</v>
      </c>
      <c r="B32" s="73">
        <v>4</v>
      </c>
      <c r="C32" s="73">
        <v>10091544742</v>
      </c>
      <c r="D32" s="74" t="s">
        <v>56</v>
      </c>
      <c r="E32" s="75" t="s">
        <v>57</v>
      </c>
      <c r="F32" s="75" t="s">
        <v>43</v>
      </c>
      <c r="G32" s="75" t="s">
        <v>68</v>
      </c>
      <c r="H32" s="95">
        <v>6.7951388888888895E-2</v>
      </c>
      <c r="I32" s="95">
        <f t="shared" si="1"/>
        <v>1.9097222222222293E-3</v>
      </c>
      <c r="J32" s="80">
        <f t="shared" si="0"/>
        <v>42.922841083290749</v>
      </c>
      <c r="K32" s="81"/>
      <c r="L32" s="83"/>
    </row>
    <row r="33" spans="1:12" s="4" customFormat="1" ht="23.25" customHeight="1" x14ac:dyDescent="0.2">
      <c r="A33" s="72">
        <v>11</v>
      </c>
      <c r="B33" s="73">
        <v>14</v>
      </c>
      <c r="C33" s="73">
        <v>10115493638</v>
      </c>
      <c r="D33" s="74" t="s">
        <v>77</v>
      </c>
      <c r="E33" s="75" t="s">
        <v>78</v>
      </c>
      <c r="F33" s="75" t="s">
        <v>43</v>
      </c>
      <c r="G33" s="75" t="s">
        <v>68</v>
      </c>
      <c r="H33" s="95">
        <v>6.7951388888888895E-2</v>
      </c>
      <c r="I33" s="95">
        <f t="shared" si="1"/>
        <v>1.9097222222222293E-3</v>
      </c>
      <c r="J33" s="80">
        <f t="shared" si="0"/>
        <v>42.922841083290749</v>
      </c>
      <c r="K33" s="81"/>
      <c r="L33" s="83"/>
    </row>
    <row r="34" spans="1:12" s="4" customFormat="1" ht="23.25" customHeight="1" x14ac:dyDescent="0.2">
      <c r="A34" s="72">
        <v>12</v>
      </c>
      <c r="B34" s="73">
        <v>12</v>
      </c>
      <c r="C34" s="73">
        <v>10125311856</v>
      </c>
      <c r="D34" s="74" t="s">
        <v>76</v>
      </c>
      <c r="E34" s="75" t="s">
        <v>73</v>
      </c>
      <c r="F34" s="75" t="s">
        <v>43</v>
      </c>
      <c r="G34" s="75" t="s">
        <v>68</v>
      </c>
      <c r="H34" s="95">
        <v>6.7951388888888895E-2</v>
      </c>
      <c r="I34" s="95">
        <f t="shared" si="1"/>
        <v>1.9097222222222293E-3</v>
      </c>
      <c r="J34" s="80">
        <f t="shared" si="0"/>
        <v>42.922841083290749</v>
      </c>
      <c r="K34" s="81"/>
      <c r="L34" s="83"/>
    </row>
    <row r="35" spans="1:12" s="4" customFormat="1" ht="23.25" customHeight="1" x14ac:dyDescent="0.2">
      <c r="A35" s="72">
        <v>13</v>
      </c>
      <c r="B35" s="73">
        <v>15</v>
      </c>
      <c r="C35" s="73">
        <v>10125246481</v>
      </c>
      <c r="D35" s="74" t="s">
        <v>133</v>
      </c>
      <c r="E35" s="75" t="s">
        <v>134</v>
      </c>
      <c r="F35" s="75" t="s">
        <v>45</v>
      </c>
      <c r="G35" s="75" t="s">
        <v>39</v>
      </c>
      <c r="H35" s="95">
        <v>6.7951388888888895E-2</v>
      </c>
      <c r="I35" s="95">
        <f t="shared" si="1"/>
        <v>1.9097222222222293E-3</v>
      </c>
      <c r="J35" s="80">
        <f t="shared" si="0"/>
        <v>42.922841083290749</v>
      </c>
      <c r="K35" s="81"/>
      <c r="L35" s="83"/>
    </row>
    <row r="36" spans="1:12" s="4" customFormat="1" ht="23.25" customHeight="1" x14ac:dyDescent="0.2">
      <c r="A36" s="72">
        <v>14</v>
      </c>
      <c r="B36" s="73">
        <v>41</v>
      </c>
      <c r="C36" s="73">
        <v>10095184666</v>
      </c>
      <c r="D36" s="74" t="s">
        <v>84</v>
      </c>
      <c r="E36" s="75" t="s">
        <v>85</v>
      </c>
      <c r="F36" s="75" t="s">
        <v>33</v>
      </c>
      <c r="G36" s="75" t="s">
        <v>26</v>
      </c>
      <c r="H36" s="95">
        <v>6.7974537037037042E-2</v>
      </c>
      <c r="I36" s="95">
        <f t="shared" si="1"/>
        <v>1.9328703703703765E-3</v>
      </c>
      <c r="J36" s="80">
        <f t="shared" si="0"/>
        <v>42.908224076281286</v>
      </c>
      <c r="K36" s="81"/>
      <c r="L36" s="83"/>
    </row>
    <row r="37" spans="1:12" s="4" customFormat="1" ht="23.25" customHeight="1" x14ac:dyDescent="0.2">
      <c r="A37" s="72">
        <v>15</v>
      </c>
      <c r="B37" s="73">
        <v>42</v>
      </c>
      <c r="C37" s="73">
        <v>10117352095</v>
      </c>
      <c r="D37" s="74" t="s">
        <v>93</v>
      </c>
      <c r="E37" s="75" t="s">
        <v>90</v>
      </c>
      <c r="F37" s="75" t="s">
        <v>33</v>
      </c>
      <c r="G37" s="75" t="s">
        <v>26</v>
      </c>
      <c r="H37" s="95">
        <v>6.7974537037037042E-2</v>
      </c>
      <c r="I37" s="95">
        <f t="shared" si="1"/>
        <v>1.9328703703703765E-3</v>
      </c>
      <c r="J37" s="80">
        <f t="shared" si="0"/>
        <v>42.908224076281286</v>
      </c>
      <c r="K37" s="81"/>
      <c r="L37" s="83"/>
    </row>
    <row r="38" spans="1:12" s="4" customFormat="1" ht="23.25" customHeight="1" x14ac:dyDescent="0.2">
      <c r="A38" s="72">
        <v>16</v>
      </c>
      <c r="B38" s="73">
        <v>5</v>
      </c>
      <c r="C38" s="73">
        <v>10111625257</v>
      </c>
      <c r="D38" s="74" t="s">
        <v>59</v>
      </c>
      <c r="E38" s="75" t="s">
        <v>60</v>
      </c>
      <c r="F38" s="75" t="s">
        <v>43</v>
      </c>
      <c r="G38" s="75" t="s">
        <v>68</v>
      </c>
      <c r="H38" s="95">
        <v>6.7986111111111108E-2</v>
      </c>
      <c r="I38" s="95">
        <f t="shared" si="1"/>
        <v>1.9444444444444431E-3</v>
      </c>
      <c r="J38" s="80">
        <f t="shared" si="0"/>
        <v>42.900919305413687</v>
      </c>
      <c r="K38" s="81"/>
      <c r="L38" s="83"/>
    </row>
    <row r="39" spans="1:12" s="4" customFormat="1" ht="23.25" customHeight="1" x14ac:dyDescent="0.2">
      <c r="A39" s="72">
        <v>17</v>
      </c>
      <c r="B39" s="73">
        <v>11</v>
      </c>
      <c r="C39" s="73">
        <v>10125311957</v>
      </c>
      <c r="D39" s="74" t="s">
        <v>72</v>
      </c>
      <c r="E39" s="75" t="s">
        <v>73</v>
      </c>
      <c r="F39" s="75" t="s">
        <v>33</v>
      </c>
      <c r="G39" s="75" t="s">
        <v>68</v>
      </c>
      <c r="H39" s="95">
        <v>6.7997685185185189E-2</v>
      </c>
      <c r="I39" s="95">
        <f t="shared" si="1"/>
        <v>1.9560185185185236E-3</v>
      </c>
      <c r="J39" s="80">
        <f t="shared" si="0"/>
        <v>42.893617021276597</v>
      </c>
      <c r="K39" s="81"/>
      <c r="L39" s="83"/>
    </row>
    <row r="40" spans="1:12" s="4" customFormat="1" ht="23.25" customHeight="1" x14ac:dyDescent="0.2">
      <c r="A40" s="72">
        <v>18</v>
      </c>
      <c r="B40" s="73">
        <v>36</v>
      </c>
      <c r="C40" s="73">
        <v>10091971138</v>
      </c>
      <c r="D40" s="74" t="s">
        <v>82</v>
      </c>
      <c r="E40" s="75" t="s">
        <v>67</v>
      </c>
      <c r="F40" s="75" t="s">
        <v>33</v>
      </c>
      <c r="G40" s="75" t="s">
        <v>38</v>
      </c>
      <c r="H40" s="95">
        <v>6.7997685185185189E-2</v>
      </c>
      <c r="I40" s="95">
        <f t="shared" si="1"/>
        <v>1.9560185185185236E-3</v>
      </c>
      <c r="J40" s="80">
        <f t="shared" si="0"/>
        <v>42.893617021276597</v>
      </c>
      <c r="K40" s="81"/>
      <c r="L40" s="83"/>
    </row>
    <row r="41" spans="1:12" s="4" customFormat="1" ht="23.25" customHeight="1" x14ac:dyDescent="0.2">
      <c r="A41" s="72">
        <v>19</v>
      </c>
      <c r="B41" s="73">
        <v>20</v>
      </c>
      <c r="C41" s="73">
        <v>10119568547</v>
      </c>
      <c r="D41" s="74" t="s">
        <v>135</v>
      </c>
      <c r="E41" s="75" t="s">
        <v>136</v>
      </c>
      <c r="F41" s="75" t="s">
        <v>43</v>
      </c>
      <c r="G41" s="75" t="s">
        <v>39</v>
      </c>
      <c r="H41" s="95">
        <v>6.8009259259259255E-2</v>
      </c>
      <c r="I41" s="95">
        <f t="shared" si="1"/>
        <v>1.9675925925925902E-3</v>
      </c>
      <c r="J41" s="80">
        <f t="shared" si="0"/>
        <v>42.886317222600411</v>
      </c>
      <c r="K41" s="81"/>
      <c r="L41" s="83"/>
    </row>
    <row r="42" spans="1:12" s="4" customFormat="1" ht="23.25" customHeight="1" x14ac:dyDescent="0.2">
      <c r="A42" s="72">
        <v>20</v>
      </c>
      <c r="B42" s="73">
        <v>38</v>
      </c>
      <c r="C42" s="73">
        <v>10113498771</v>
      </c>
      <c r="D42" s="74" t="s">
        <v>83</v>
      </c>
      <c r="E42" s="75" t="s">
        <v>81</v>
      </c>
      <c r="F42" s="75" t="s">
        <v>33</v>
      </c>
      <c r="G42" s="75" t="s">
        <v>26</v>
      </c>
      <c r="H42" s="95">
        <v>6.8009259259259255E-2</v>
      </c>
      <c r="I42" s="95">
        <f t="shared" si="1"/>
        <v>1.9675925925925902E-3</v>
      </c>
      <c r="J42" s="80">
        <f t="shared" si="0"/>
        <v>42.886317222600411</v>
      </c>
      <c r="K42" s="81"/>
      <c r="L42" s="83"/>
    </row>
    <row r="43" spans="1:12" s="4" customFormat="1" ht="23.25" customHeight="1" x14ac:dyDescent="0.2">
      <c r="A43" s="72">
        <v>21</v>
      </c>
      <c r="B43" s="73">
        <v>17</v>
      </c>
      <c r="C43" s="73">
        <v>10119461342</v>
      </c>
      <c r="D43" s="74" t="s">
        <v>137</v>
      </c>
      <c r="E43" s="75" t="s">
        <v>138</v>
      </c>
      <c r="F43" s="75" t="s">
        <v>45</v>
      </c>
      <c r="G43" s="75" t="s">
        <v>39</v>
      </c>
      <c r="H43" s="95">
        <v>6.8009259259259255E-2</v>
      </c>
      <c r="I43" s="95">
        <f t="shared" si="1"/>
        <v>1.9675925925925902E-3</v>
      </c>
      <c r="J43" s="80">
        <f t="shared" si="0"/>
        <v>42.886317222600411</v>
      </c>
      <c r="K43" s="81"/>
      <c r="L43" s="83"/>
    </row>
    <row r="44" spans="1:12" s="4" customFormat="1" ht="23.25" customHeight="1" x14ac:dyDescent="0.2">
      <c r="A44" s="72">
        <v>22</v>
      </c>
      <c r="B44" s="73">
        <v>33</v>
      </c>
      <c r="C44" s="73">
        <v>10125505048</v>
      </c>
      <c r="D44" s="74" t="s">
        <v>118</v>
      </c>
      <c r="E44" s="75" t="s">
        <v>119</v>
      </c>
      <c r="F44" s="75" t="s">
        <v>33</v>
      </c>
      <c r="G44" s="75" t="s">
        <v>38</v>
      </c>
      <c r="H44" s="95">
        <v>6.8009259259259255E-2</v>
      </c>
      <c r="I44" s="95">
        <f t="shared" si="1"/>
        <v>1.9675925925925902E-3</v>
      </c>
      <c r="J44" s="80">
        <f t="shared" si="0"/>
        <v>42.886317222600411</v>
      </c>
      <c r="K44" s="81"/>
      <c r="L44" s="83"/>
    </row>
    <row r="45" spans="1:12" s="4" customFormat="1" ht="23.25" customHeight="1" x14ac:dyDescent="0.2">
      <c r="A45" s="72">
        <v>23</v>
      </c>
      <c r="B45" s="73">
        <v>37</v>
      </c>
      <c r="C45" s="73">
        <v>10096408987</v>
      </c>
      <c r="D45" s="74" t="s">
        <v>88</v>
      </c>
      <c r="E45" s="75" t="s">
        <v>89</v>
      </c>
      <c r="F45" s="75" t="s">
        <v>33</v>
      </c>
      <c r="G45" s="75" t="s">
        <v>38</v>
      </c>
      <c r="H45" s="95">
        <v>6.8009259259259255E-2</v>
      </c>
      <c r="I45" s="95">
        <f t="shared" si="1"/>
        <v>1.9675925925925902E-3</v>
      </c>
      <c r="J45" s="80">
        <f t="shared" si="0"/>
        <v>42.886317222600411</v>
      </c>
      <c r="K45" s="81"/>
      <c r="L45" s="83"/>
    </row>
    <row r="46" spans="1:12" s="4" customFormat="1" ht="23.25" customHeight="1" x14ac:dyDescent="0.2">
      <c r="A46" s="72">
        <v>24</v>
      </c>
      <c r="B46" s="73">
        <v>34</v>
      </c>
      <c r="C46" s="73">
        <v>10125967012</v>
      </c>
      <c r="D46" s="74" t="s">
        <v>122</v>
      </c>
      <c r="E46" s="75" t="s">
        <v>123</v>
      </c>
      <c r="F46" s="75" t="s">
        <v>33</v>
      </c>
      <c r="G46" s="75" t="s">
        <v>38</v>
      </c>
      <c r="H46" s="95">
        <v>6.8020833333333336E-2</v>
      </c>
      <c r="I46" s="95">
        <f t="shared" si="1"/>
        <v>1.9791666666666707E-3</v>
      </c>
      <c r="J46" s="80">
        <f t="shared" si="0"/>
        <v>42.879019908116383</v>
      </c>
      <c r="K46" s="81"/>
      <c r="L46" s="83"/>
    </row>
    <row r="47" spans="1:12" s="4" customFormat="1" ht="23.25" customHeight="1" x14ac:dyDescent="0.2">
      <c r="A47" s="72">
        <v>25</v>
      </c>
      <c r="B47" s="73">
        <v>35</v>
      </c>
      <c r="C47" s="73">
        <v>10104990558</v>
      </c>
      <c r="D47" s="74" t="s">
        <v>120</v>
      </c>
      <c r="E47" s="75" t="s">
        <v>121</v>
      </c>
      <c r="F47" s="75" t="s">
        <v>45</v>
      </c>
      <c r="G47" s="75" t="s">
        <v>38</v>
      </c>
      <c r="H47" s="95">
        <v>6.8043981481481483E-2</v>
      </c>
      <c r="I47" s="95">
        <f t="shared" si="1"/>
        <v>2.0023148148148179E-3</v>
      </c>
      <c r="J47" s="80">
        <f t="shared" si="0"/>
        <v>42.864432726654194</v>
      </c>
      <c r="K47" s="81"/>
      <c r="L47" s="83"/>
    </row>
    <row r="48" spans="1:12" s="4" customFormat="1" ht="23.25" customHeight="1" x14ac:dyDescent="0.2">
      <c r="A48" s="72">
        <v>26</v>
      </c>
      <c r="B48" s="73">
        <v>40</v>
      </c>
      <c r="C48" s="73">
        <v>10113386213</v>
      </c>
      <c r="D48" s="74" t="s">
        <v>79</v>
      </c>
      <c r="E48" s="75" t="s">
        <v>80</v>
      </c>
      <c r="F48" s="75" t="s">
        <v>33</v>
      </c>
      <c r="G48" s="75" t="s">
        <v>26</v>
      </c>
      <c r="H48" s="95">
        <v>6.8078703703703711E-2</v>
      </c>
      <c r="I48" s="95">
        <f t="shared" si="1"/>
        <v>2.0370370370370455E-3</v>
      </c>
      <c r="J48" s="80">
        <f t="shared" si="0"/>
        <v>42.842570554233255</v>
      </c>
      <c r="K48" s="81"/>
      <c r="L48" s="83"/>
    </row>
    <row r="49" spans="1:12" s="4" customFormat="1" ht="23.25" customHeight="1" x14ac:dyDescent="0.2">
      <c r="A49" s="72">
        <v>27</v>
      </c>
      <c r="B49" s="73">
        <v>10</v>
      </c>
      <c r="C49" s="73">
        <v>10125312260</v>
      </c>
      <c r="D49" s="74" t="s">
        <v>86</v>
      </c>
      <c r="E49" s="75" t="s">
        <v>87</v>
      </c>
      <c r="F49" s="75" t="s">
        <v>43</v>
      </c>
      <c r="G49" s="75" t="s">
        <v>68</v>
      </c>
      <c r="H49" s="95">
        <v>6.8877314814814808E-2</v>
      </c>
      <c r="I49" s="95">
        <f t="shared" si="1"/>
        <v>2.8356481481481427E-3</v>
      </c>
      <c r="J49" s="80">
        <f t="shared" si="0"/>
        <v>42.345824231221641</v>
      </c>
      <c r="K49" s="81"/>
      <c r="L49" s="83"/>
    </row>
    <row r="50" spans="1:12" s="4" customFormat="1" ht="23.25" customHeight="1" x14ac:dyDescent="0.2">
      <c r="A50" s="72" t="s">
        <v>66</v>
      </c>
      <c r="B50" s="73">
        <v>16</v>
      </c>
      <c r="C50" s="73">
        <v>10126951964</v>
      </c>
      <c r="D50" s="74" t="s">
        <v>97</v>
      </c>
      <c r="E50" s="75" t="s">
        <v>98</v>
      </c>
      <c r="F50" s="75" t="s">
        <v>45</v>
      </c>
      <c r="G50" s="75" t="s">
        <v>39</v>
      </c>
      <c r="H50" s="93"/>
      <c r="I50" s="93"/>
      <c r="J50" s="80" t="str">
        <f t="shared" si="0"/>
        <v/>
      </c>
      <c r="K50" s="81"/>
      <c r="L50" s="83"/>
    </row>
    <row r="51" spans="1:12" s="4" customFormat="1" ht="23.25" customHeight="1" x14ac:dyDescent="0.2">
      <c r="A51" s="72" t="s">
        <v>66</v>
      </c>
      <c r="B51" s="73">
        <v>18</v>
      </c>
      <c r="C51" s="73">
        <v>10126994808</v>
      </c>
      <c r="D51" s="74" t="s">
        <v>95</v>
      </c>
      <c r="E51" s="75" t="s">
        <v>96</v>
      </c>
      <c r="F51" s="75" t="s">
        <v>45</v>
      </c>
      <c r="G51" s="75" t="s">
        <v>39</v>
      </c>
      <c r="H51" s="93"/>
      <c r="I51" s="93"/>
      <c r="J51" s="80" t="str">
        <f t="shared" si="0"/>
        <v/>
      </c>
      <c r="K51" s="81"/>
      <c r="L51" s="83"/>
    </row>
    <row r="52" spans="1:12" s="4" customFormat="1" ht="23.25" customHeight="1" x14ac:dyDescent="0.2">
      <c r="A52" s="72" t="s">
        <v>66</v>
      </c>
      <c r="B52" s="73">
        <v>19</v>
      </c>
      <c r="C52" s="73">
        <v>10126988441</v>
      </c>
      <c r="D52" s="74" t="s">
        <v>141</v>
      </c>
      <c r="E52" s="75" t="s">
        <v>142</v>
      </c>
      <c r="F52" s="75" t="s">
        <v>45</v>
      </c>
      <c r="G52" s="75" t="s">
        <v>39</v>
      </c>
      <c r="H52" s="93"/>
      <c r="I52" s="93"/>
      <c r="J52" s="80" t="str">
        <f t="shared" si="0"/>
        <v/>
      </c>
      <c r="K52" s="81"/>
      <c r="L52" s="83"/>
    </row>
    <row r="53" spans="1:12" s="4" customFormat="1" ht="23.25" customHeight="1" x14ac:dyDescent="0.2">
      <c r="A53" s="72" t="s">
        <v>66</v>
      </c>
      <c r="B53" s="73">
        <v>23</v>
      </c>
      <c r="C53" s="73">
        <v>10127614594</v>
      </c>
      <c r="D53" s="74" t="s">
        <v>139</v>
      </c>
      <c r="E53" s="75" t="s">
        <v>140</v>
      </c>
      <c r="F53" s="75" t="s">
        <v>45</v>
      </c>
      <c r="G53" s="75" t="s">
        <v>39</v>
      </c>
      <c r="H53" s="93"/>
      <c r="I53" s="93"/>
      <c r="J53" s="80" t="str">
        <f t="shared" si="0"/>
        <v/>
      </c>
      <c r="K53" s="81"/>
      <c r="L53" s="83"/>
    </row>
    <row r="54" spans="1:12" s="4" customFormat="1" ht="23.25" customHeight="1" x14ac:dyDescent="0.2">
      <c r="A54" s="72" t="s">
        <v>66</v>
      </c>
      <c r="B54" s="73">
        <v>24</v>
      </c>
      <c r="C54" s="73">
        <v>10131168939</v>
      </c>
      <c r="D54" s="74" t="s">
        <v>115</v>
      </c>
      <c r="E54" s="75" t="s">
        <v>71</v>
      </c>
      <c r="F54" s="75" t="s">
        <v>45</v>
      </c>
      <c r="G54" s="75" t="s">
        <v>39</v>
      </c>
      <c r="H54" s="93"/>
      <c r="I54" s="93"/>
      <c r="J54" s="80" t="str">
        <f t="shared" si="0"/>
        <v/>
      </c>
      <c r="K54" s="81"/>
      <c r="L54" s="83"/>
    </row>
    <row r="55" spans="1:12" s="4" customFormat="1" ht="23.25" customHeight="1" x14ac:dyDescent="0.2">
      <c r="A55" s="72" t="s">
        <v>66</v>
      </c>
      <c r="B55" s="73">
        <v>25</v>
      </c>
      <c r="C55" s="73">
        <v>10126989552</v>
      </c>
      <c r="D55" s="74" t="s">
        <v>99</v>
      </c>
      <c r="E55" s="75" t="s">
        <v>100</v>
      </c>
      <c r="F55" s="75" t="s">
        <v>43</v>
      </c>
      <c r="G55" s="75" t="s">
        <v>39</v>
      </c>
      <c r="H55" s="93"/>
      <c r="I55" s="93"/>
      <c r="J55" s="80" t="str">
        <f t="shared" si="0"/>
        <v/>
      </c>
      <c r="K55" s="81"/>
      <c r="L55" s="83"/>
    </row>
    <row r="56" spans="1:12" s="4" customFormat="1" ht="23.25" customHeight="1" x14ac:dyDescent="0.2">
      <c r="A56" s="72" t="s">
        <v>66</v>
      </c>
      <c r="B56" s="73">
        <v>26</v>
      </c>
      <c r="C56" s="73">
        <v>10128533872</v>
      </c>
      <c r="D56" s="74" t="s">
        <v>143</v>
      </c>
      <c r="E56" s="75" t="s">
        <v>144</v>
      </c>
      <c r="F56" s="75" t="s">
        <v>45</v>
      </c>
      <c r="G56" s="75" t="s">
        <v>39</v>
      </c>
      <c r="H56" s="93"/>
      <c r="I56" s="93"/>
      <c r="J56" s="80" t="str">
        <f t="shared" si="0"/>
        <v/>
      </c>
      <c r="K56" s="81"/>
      <c r="L56" s="83"/>
    </row>
    <row r="57" spans="1:12" s="4" customFormat="1" ht="23.25" customHeight="1" x14ac:dyDescent="0.2">
      <c r="A57" s="72" t="s">
        <v>66</v>
      </c>
      <c r="B57" s="73">
        <v>27</v>
      </c>
      <c r="C57" s="73">
        <v>10128565804</v>
      </c>
      <c r="D57" s="74" t="s">
        <v>145</v>
      </c>
      <c r="E57" s="75" t="s">
        <v>146</v>
      </c>
      <c r="F57" s="75" t="s">
        <v>45</v>
      </c>
      <c r="G57" s="75" t="s">
        <v>39</v>
      </c>
      <c r="H57" s="93"/>
      <c r="I57" s="93"/>
      <c r="J57" s="80" t="str">
        <f t="shared" si="0"/>
        <v/>
      </c>
      <c r="K57" s="81"/>
      <c r="L57" s="83"/>
    </row>
    <row r="58" spans="1:12" s="4" customFormat="1" ht="23.25" customHeight="1" x14ac:dyDescent="0.2">
      <c r="A58" s="72" t="s">
        <v>66</v>
      </c>
      <c r="B58" s="73">
        <v>28</v>
      </c>
      <c r="C58" s="73">
        <v>10098741940</v>
      </c>
      <c r="D58" s="74" t="s">
        <v>102</v>
      </c>
      <c r="E58" s="75" t="s">
        <v>103</v>
      </c>
      <c r="F58" s="75" t="s">
        <v>46</v>
      </c>
      <c r="G58" s="75" t="s">
        <v>101</v>
      </c>
      <c r="H58" s="93"/>
      <c r="I58" s="93"/>
      <c r="J58" s="80" t="str">
        <f t="shared" si="0"/>
        <v/>
      </c>
      <c r="K58" s="81"/>
      <c r="L58" s="83"/>
    </row>
    <row r="59" spans="1:12" s="4" customFormat="1" ht="23.25" customHeight="1" x14ac:dyDescent="0.2">
      <c r="A59" s="72" t="s">
        <v>66</v>
      </c>
      <c r="B59" s="73">
        <v>29</v>
      </c>
      <c r="C59" s="73">
        <v>10132515320</v>
      </c>
      <c r="D59" s="74" t="s">
        <v>124</v>
      </c>
      <c r="E59" s="75" t="s">
        <v>125</v>
      </c>
      <c r="F59" s="75" t="s">
        <v>46</v>
      </c>
      <c r="G59" s="75" t="s">
        <v>101</v>
      </c>
      <c r="H59" s="93"/>
      <c r="I59" s="93"/>
      <c r="J59" s="80" t="str">
        <f t="shared" si="0"/>
        <v/>
      </c>
      <c r="K59" s="81"/>
      <c r="L59" s="83"/>
    </row>
    <row r="60" spans="1:12" s="4" customFormat="1" ht="23.25" customHeight="1" x14ac:dyDescent="0.2">
      <c r="A60" s="72" t="s">
        <v>66</v>
      </c>
      <c r="B60" s="73">
        <v>30</v>
      </c>
      <c r="C60" s="73">
        <v>10105798890</v>
      </c>
      <c r="D60" s="74" t="s">
        <v>104</v>
      </c>
      <c r="E60" s="75" t="s">
        <v>94</v>
      </c>
      <c r="F60" s="75" t="s">
        <v>46</v>
      </c>
      <c r="G60" s="75" t="s">
        <v>101</v>
      </c>
      <c r="H60" s="93"/>
      <c r="I60" s="93"/>
      <c r="J60" s="80" t="str">
        <f t="shared" si="0"/>
        <v/>
      </c>
      <c r="K60" s="81"/>
      <c r="L60" s="83"/>
    </row>
    <row r="61" spans="1:12" s="4" customFormat="1" ht="23.25" customHeight="1" x14ac:dyDescent="0.2">
      <c r="A61" s="72" t="s">
        <v>66</v>
      </c>
      <c r="B61" s="73">
        <v>31</v>
      </c>
      <c r="C61" s="73">
        <v>10126946409</v>
      </c>
      <c r="D61" s="74" t="s">
        <v>105</v>
      </c>
      <c r="E61" s="75" t="s">
        <v>106</v>
      </c>
      <c r="F61" s="75" t="s">
        <v>45</v>
      </c>
      <c r="G61" s="75" t="s">
        <v>101</v>
      </c>
      <c r="H61" s="93"/>
      <c r="I61" s="93"/>
      <c r="J61" s="80" t="str">
        <f t="shared" si="0"/>
        <v/>
      </c>
      <c r="K61" s="81"/>
      <c r="L61" s="83"/>
    </row>
    <row r="62" spans="1:12" s="4" customFormat="1" ht="23.25" customHeight="1" x14ac:dyDescent="0.2">
      <c r="A62" s="72" t="s">
        <v>66</v>
      </c>
      <c r="B62" s="73">
        <v>32</v>
      </c>
      <c r="C62" s="73">
        <v>10105977534</v>
      </c>
      <c r="D62" s="74" t="s">
        <v>116</v>
      </c>
      <c r="E62" s="75" t="s">
        <v>117</v>
      </c>
      <c r="F62" s="75" t="s">
        <v>33</v>
      </c>
      <c r="G62" s="75" t="s">
        <v>38</v>
      </c>
      <c r="H62" s="93"/>
      <c r="I62" s="93"/>
      <c r="J62" s="80"/>
      <c r="K62" s="81"/>
      <c r="L62" s="83"/>
    </row>
    <row r="63" spans="1:12" s="4" customFormat="1" ht="23.25" customHeight="1" x14ac:dyDescent="0.2">
      <c r="A63" s="72" t="s">
        <v>66</v>
      </c>
      <c r="B63" s="73">
        <v>44</v>
      </c>
      <c r="C63" s="73">
        <v>10116658850</v>
      </c>
      <c r="D63" s="74" t="s">
        <v>91</v>
      </c>
      <c r="E63" s="75" t="s">
        <v>92</v>
      </c>
      <c r="F63" s="75" t="s">
        <v>43</v>
      </c>
      <c r="G63" s="75" t="s">
        <v>65</v>
      </c>
      <c r="H63" s="93"/>
      <c r="I63" s="93"/>
      <c r="J63" s="80"/>
      <c r="K63" s="81"/>
      <c r="L63" s="83"/>
    </row>
    <row r="64" spans="1:12" s="4" customFormat="1" ht="23.25" customHeight="1" x14ac:dyDescent="0.2">
      <c r="A64" s="72" t="s">
        <v>66</v>
      </c>
      <c r="B64" s="73">
        <v>45</v>
      </c>
      <c r="C64" s="73">
        <v>10116023704</v>
      </c>
      <c r="D64" s="74" t="s">
        <v>107</v>
      </c>
      <c r="E64" s="75" t="s">
        <v>108</v>
      </c>
      <c r="F64" s="75" t="s">
        <v>45</v>
      </c>
      <c r="G64" s="75" t="s">
        <v>65</v>
      </c>
      <c r="H64" s="93"/>
      <c r="I64" s="93"/>
      <c r="J64" s="80"/>
      <c r="K64" s="81"/>
      <c r="L64" s="83"/>
    </row>
    <row r="65" spans="1:12" s="4" customFormat="1" ht="23.25" customHeight="1" x14ac:dyDescent="0.2">
      <c r="A65" s="72" t="s">
        <v>147</v>
      </c>
      <c r="B65" s="73">
        <v>21</v>
      </c>
      <c r="C65" s="73">
        <v>10127890642</v>
      </c>
      <c r="D65" s="74" t="s">
        <v>154</v>
      </c>
      <c r="E65" s="75" t="s">
        <v>155</v>
      </c>
      <c r="F65" s="75" t="s">
        <v>45</v>
      </c>
      <c r="G65" s="75" t="s">
        <v>39</v>
      </c>
      <c r="H65" s="93"/>
      <c r="I65" s="93"/>
      <c r="J65" s="80"/>
      <c r="K65" s="81"/>
      <c r="L65" s="83"/>
    </row>
    <row r="66" spans="1:12" s="4" customFormat="1" ht="23.25" customHeight="1" thickBot="1" x14ac:dyDescent="0.25">
      <c r="A66" s="84" t="s">
        <v>147</v>
      </c>
      <c r="B66" s="76">
        <v>22</v>
      </c>
      <c r="C66" s="76">
        <v>10127889632</v>
      </c>
      <c r="D66" s="77" t="s">
        <v>156</v>
      </c>
      <c r="E66" s="78" t="s">
        <v>157</v>
      </c>
      <c r="F66" s="78" t="s">
        <v>45</v>
      </c>
      <c r="G66" s="78" t="s">
        <v>39</v>
      </c>
      <c r="H66" s="94"/>
      <c r="I66" s="94"/>
      <c r="J66" s="85"/>
      <c r="K66" s="82"/>
      <c r="L66" s="86"/>
    </row>
    <row r="67" spans="1:12" s="4" customFormat="1" ht="7.5" customHeight="1" thickTop="1" thickBot="1" x14ac:dyDescent="0.25">
      <c r="A67" s="61"/>
      <c r="B67" s="68"/>
      <c r="C67" s="69"/>
      <c r="D67" s="47"/>
      <c r="E67" s="47"/>
      <c r="F67" s="61"/>
      <c r="G67" s="47"/>
      <c r="H67" s="70"/>
      <c r="I67" s="70"/>
      <c r="J67" s="71"/>
      <c r="K67" s="71"/>
      <c r="L67" s="71"/>
    </row>
    <row r="68" spans="1:12" s="4" customFormat="1" ht="18" customHeight="1" thickTop="1" x14ac:dyDescent="0.2">
      <c r="A68" s="96" t="s">
        <v>4</v>
      </c>
      <c r="B68" s="97"/>
      <c r="C68" s="97"/>
      <c r="D68" s="97"/>
      <c r="E68" s="60"/>
      <c r="F68" s="60"/>
      <c r="G68" s="97" t="s">
        <v>5</v>
      </c>
      <c r="H68" s="97"/>
      <c r="I68" s="97"/>
      <c r="J68" s="97"/>
      <c r="K68" s="97"/>
      <c r="L68" s="98"/>
    </row>
    <row r="69" spans="1:12" s="4" customFormat="1" ht="12" customHeight="1" x14ac:dyDescent="0.2">
      <c r="A69" s="32" t="s">
        <v>158</v>
      </c>
      <c r="B69" s="33"/>
      <c r="C69" s="37"/>
      <c r="D69" s="34"/>
      <c r="E69" s="48"/>
      <c r="F69" s="49"/>
      <c r="G69" s="62" t="s">
        <v>34</v>
      </c>
      <c r="H69" s="63">
        <v>6</v>
      </c>
      <c r="I69" s="64"/>
      <c r="K69" s="65" t="s">
        <v>32</v>
      </c>
      <c r="L69" s="87">
        <f>COUNTIF(F23:F66,"ЗМС")</f>
        <v>0</v>
      </c>
    </row>
    <row r="70" spans="1:12" s="4" customFormat="1" ht="12" customHeight="1" x14ac:dyDescent="0.2">
      <c r="A70" s="32" t="s">
        <v>159</v>
      </c>
      <c r="B70" s="8"/>
      <c r="C70" s="38"/>
      <c r="D70" s="26"/>
      <c r="E70" s="50"/>
      <c r="F70" s="51"/>
      <c r="G70" s="62" t="s">
        <v>27</v>
      </c>
      <c r="H70" s="63">
        <f>H71+H75</f>
        <v>44</v>
      </c>
      <c r="I70" s="64"/>
      <c r="K70" s="65" t="s">
        <v>20</v>
      </c>
      <c r="L70" s="87">
        <f>COUNTIF(F23:F66,"МСМК")</f>
        <v>0</v>
      </c>
    </row>
    <row r="71" spans="1:12" s="4" customFormat="1" ht="12" customHeight="1" x14ac:dyDescent="0.2">
      <c r="A71" s="32" t="s">
        <v>148</v>
      </c>
      <c r="B71" s="8"/>
      <c r="C71" s="39"/>
      <c r="D71" s="26"/>
      <c r="E71" s="50"/>
      <c r="F71" s="51"/>
      <c r="G71" s="62" t="s">
        <v>28</v>
      </c>
      <c r="H71" s="63">
        <f>H72+H73+H74</f>
        <v>42</v>
      </c>
      <c r="I71" s="64"/>
      <c r="K71" s="65" t="s">
        <v>23</v>
      </c>
      <c r="L71" s="87">
        <f>COUNTIF(F23:F66,"МС")</f>
        <v>0</v>
      </c>
    </row>
    <row r="72" spans="1:12" s="4" customFormat="1" ht="12" customHeight="1" x14ac:dyDescent="0.2">
      <c r="A72" s="32" t="s">
        <v>160</v>
      </c>
      <c r="B72" s="8"/>
      <c r="C72" s="39"/>
      <c r="D72" s="26"/>
      <c r="E72" s="50"/>
      <c r="F72" s="51"/>
      <c r="G72" s="62" t="s">
        <v>29</v>
      </c>
      <c r="H72" s="63">
        <f>COUNT(A23:A66)</f>
        <v>27</v>
      </c>
      <c r="I72" s="64"/>
      <c r="K72" s="65" t="s">
        <v>33</v>
      </c>
      <c r="L72" s="87">
        <f>COUNTIF(F23:F66,"КМС")</f>
        <v>17</v>
      </c>
    </row>
    <row r="73" spans="1:12" s="4" customFormat="1" ht="12" customHeight="1" x14ac:dyDescent="0.2">
      <c r="A73" s="32"/>
      <c r="B73" s="8"/>
      <c r="C73" s="39"/>
      <c r="D73" s="26"/>
      <c r="E73" s="50"/>
      <c r="F73" s="51"/>
      <c r="G73" s="62" t="s">
        <v>30</v>
      </c>
      <c r="H73" s="63">
        <f>COUNTIF(A23:A66,"НФ")</f>
        <v>15</v>
      </c>
      <c r="I73" s="64"/>
      <c r="K73" s="65" t="s">
        <v>43</v>
      </c>
      <c r="L73" s="87">
        <f>COUNTIF(F23:F66,"1 СР")</f>
        <v>10</v>
      </c>
    </row>
    <row r="74" spans="1:12" s="4" customFormat="1" ht="12" customHeight="1" x14ac:dyDescent="0.2">
      <c r="A74" s="32"/>
      <c r="B74" s="8"/>
      <c r="C74" s="8"/>
      <c r="D74" s="26"/>
      <c r="E74" s="50"/>
      <c r="F74" s="51"/>
      <c r="G74" s="62" t="s">
        <v>35</v>
      </c>
      <c r="H74" s="63">
        <f>COUNTIF(A23:A66,"ДСКВ")</f>
        <v>0</v>
      </c>
      <c r="I74" s="64"/>
      <c r="K74" s="45" t="s">
        <v>45</v>
      </c>
      <c r="L74" s="88">
        <f>COUNTIF(F23:F66,"2 СР")</f>
        <v>14</v>
      </c>
    </row>
    <row r="75" spans="1:12" s="4" customFormat="1" ht="12" customHeight="1" x14ac:dyDescent="0.2">
      <c r="A75" s="32"/>
      <c r="B75" s="8"/>
      <c r="C75" s="8"/>
      <c r="D75" s="26"/>
      <c r="E75" s="52"/>
      <c r="F75" s="53"/>
      <c r="G75" s="62" t="s">
        <v>31</v>
      </c>
      <c r="H75" s="63">
        <f>COUNTIF(A23:A66,"НС")</f>
        <v>2</v>
      </c>
      <c r="I75" s="66"/>
      <c r="J75" s="67"/>
      <c r="K75" s="45" t="s">
        <v>46</v>
      </c>
      <c r="L75" s="89">
        <f>COUNTIF(F23:F66,"3 СР")</f>
        <v>3</v>
      </c>
    </row>
    <row r="76" spans="1:12" s="4" customFormat="1" ht="6.75" customHeight="1" x14ac:dyDescent="0.2">
      <c r="A76" s="17"/>
      <c r="B76" s="79"/>
      <c r="C76" s="79"/>
      <c r="D76" s="1"/>
      <c r="E76" s="1"/>
      <c r="F76" s="1"/>
      <c r="G76" s="1"/>
      <c r="H76" s="1"/>
      <c r="I76" s="1"/>
      <c r="J76" s="46"/>
      <c r="K76" s="1"/>
      <c r="L76" s="18"/>
    </row>
    <row r="77" spans="1:12" s="4" customFormat="1" ht="15.75" customHeight="1" x14ac:dyDescent="0.2">
      <c r="A77" s="129" t="s">
        <v>114</v>
      </c>
      <c r="B77" s="127"/>
      <c r="C77" s="127"/>
      <c r="D77" s="127"/>
      <c r="E77" s="127" t="s">
        <v>11</v>
      </c>
      <c r="F77" s="127"/>
      <c r="G77" s="127"/>
      <c r="H77" s="127" t="s">
        <v>3</v>
      </c>
      <c r="I77" s="127"/>
      <c r="J77" s="127"/>
      <c r="K77" s="127" t="s">
        <v>112</v>
      </c>
      <c r="L77" s="128"/>
    </row>
    <row r="78" spans="1:12" s="4" customFormat="1" ht="9.75" customHeight="1" x14ac:dyDescent="0.2">
      <c r="A78" s="132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4"/>
    </row>
    <row r="79" spans="1:12" s="4" customFormat="1" ht="9.75" customHeight="1" x14ac:dyDescent="0.2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2"/>
    </row>
    <row r="80" spans="1:12" s="4" customFormat="1" ht="9.75" customHeight="1" x14ac:dyDescent="0.2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2"/>
    </row>
    <row r="81" spans="1:12" s="4" customFormat="1" ht="9.75" customHeight="1" x14ac:dyDescent="0.2">
      <c r="A81" s="132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4"/>
    </row>
    <row r="82" spans="1:12" s="4" customFormat="1" ht="9.75" customHeight="1" x14ac:dyDescent="0.2">
      <c r="A82" s="132"/>
      <c r="B82" s="133"/>
      <c r="C82" s="133"/>
      <c r="D82" s="133"/>
      <c r="E82" s="133"/>
      <c r="F82" s="135"/>
      <c r="G82" s="135"/>
      <c r="H82" s="135"/>
      <c r="I82" s="135"/>
      <c r="J82" s="135"/>
      <c r="K82" s="135"/>
      <c r="L82" s="136"/>
    </row>
    <row r="83" spans="1:12" ht="15.75" customHeight="1" thickBot="1" x14ac:dyDescent="0.25">
      <c r="A83" s="137"/>
      <c r="B83" s="130"/>
      <c r="C83" s="130"/>
      <c r="D83" s="130"/>
      <c r="E83" s="130" t="str">
        <f>G17</f>
        <v>Зубцов А.А. (1К, Краснодарский край)</v>
      </c>
      <c r="F83" s="130"/>
      <c r="G83" s="130"/>
      <c r="H83" s="130" t="str">
        <f>G18</f>
        <v>Кавун С.М. (1К, Краснодарский край)</v>
      </c>
      <c r="I83" s="130"/>
      <c r="J83" s="130"/>
      <c r="K83" s="130" t="str">
        <f>G19</f>
        <v>Хорохордин М.В.(1К, Краснодарский край)</v>
      </c>
      <c r="L83" s="131"/>
    </row>
    <row r="84" spans="1:12" s="4" customFormat="1" ht="14.25" customHeight="1" thickTop="1" x14ac:dyDescent="0.2">
      <c r="A84" s="1"/>
      <c r="B84" s="14"/>
      <c r="C84" s="14"/>
      <c r="D84" s="1"/>
      <c r="E84" s="1"/>
      <c r="F84" s="1"/>
      <c r="G84" s="1"/>
      <c r="H84" s="1"/>
      <c r="I84" s="1"/>
      <c r="J84" s="46"/>
      <c r="K84" s="1"/>
      <c r="L84" s="1"/>
    </row>
    <row r="85" spans="1:12" s="4" customFormat="1" ht="26.25" customHeight="1" x14ac:dyDescent="0.2">
      <c r="A85" s="1"/>
      <c r="B85" s="14"/>
      <c r="C85" s="14"/>
      <c r="D85" s="1"/>
      <c r="E85" s="1"/>
      <c r="F85" s="1"/>
      <c r="G85" s="1"/>
      <c r="H85" s="1"/>
      <c r="I85" s="1"/>
      <c r="J85" s="46"/>
      <c r="K85" s="1"/>
      <c r="L85" s="1"/>
    </row>
    <row r="86" spans="1:12" s="4" customFormat="1" ht="26.25" customHeight="1" x14ac:dyDescent="0.2">
      <c r="A86" s="1"/>
      <c r="B86" s="14"/>
      <c r="C86" s="14"/>
      <c r="D86" s="1"/>
      <c r="E86" s="1"/>
      <c r="F86" s="1"/>
      <c r="G86" s="1"/>
      <c r="H86" s="1"/>
      <c r="I86" s="1"/>
      <c r="J86" s="46"/>
      <c r="K86" s="1"/>
      <c r="L86" s="1"/>
    </row>
    <row r="87" spans="1:12" s="4" customFormat="1" ht="26.25" customHeight="1" x14ac:dyDescent="0.2">
      <c r="A87" s="1"/>
      <c r="B87" s="14"/>
      <c r="C87" s="14"/>
      <c r="D87" s="1"/>
      <c r="E87" s="1"/>
      <c r="F87" s="1"/>
      <c r="G87" s="1"/>
      <c r="H87" s="1"/>
      <c r="I87" s="1"/>
      <c r="J87" s="46"/>
      <c r="K87" s="1"/>
      <c r="L87" s="1"/>
    </row>
    <row r="88" spans="1:12" s="4" customFormat="1" ht="26.25" customHeight="1" x14ac:dyDescent="0.2">
      <c r="A88" s="1"/>
      <c r="B88" s="14"/>
      <c r="C88" s="14"/>
      <c r="D88" s="1"/>
      <c r="E88" s="1"/>
      <c r="F88" s="1"/>
      <c r="G88" s="1"/>
      <c r="H88" s="1"/>
      <c r="I88" s="1"/>
      <c r="J88" s="46"/>
      <c r="K88" s="1"/>
      <c r="L88" s="1"/>
    </row>
    <row r="89" spans="1:12" s="4" customFormat="1" ht="26.25" customHeight="1" x14ac:dyDescent="0.2">
      <c r="A89" s="1"/>
      <c r="B89" s="14"/>
      <c r="C89" s="14"/>
      <c r="D89" s="1"/>
      <c r="E89" s="1"/>
      <c r="F89" s="1"/>
      <c r="G89" s="1"/>
      <c r="H89" s="1"/>
      <c r="I89" s="1"/>
      <c r="J89" s="46"/>
      <c r="K89" s="1"/>
      <c r="L89" s="1"/>
    </row>
    <row r="90" spans="1:12" s="4" customFormat="1" ht="26.25" customHeight="1" x14ac:dyDescent="0.2">
      <c r="A90" s="1"/>
      <c r="B90" s="14"/>
      <c r="C90" s="14"/>
      <c r="D90" s="1"/>
      <c r="E90" s="1"/>
      <c r="F90" s="1"/>
      <c r="G90" s="1"/>
      <c r="H90" s="1"/>
      <c r="I90" s="1"/>
      <c r="J90" s="46"/>
      <c r="K90" s="1"/>
      <c r="L90" s="1"/>
    </row>
    <row r="91" spans="1:12" ht="26.25" customHeight="1" x14ac:dyDescent="0.2"/>
    <row r="92" spans="1:12" ht="26.25" customHeight="1" x14ac:dyDescent="0.2"/>
    <row r="93" spans="1:12" ht="9" customHeight="1" x14ac:dyDescent="0.2"/>
    <row r="103" ht="9.75" customHeight="1" x14ac:dyDescent="0.2"/>
  </sheetData>
  <mergeCells count="42">
    <mergeCell ref="K77:L77"/>
    <mergeCell ref="H77:J77"/>
    <mergeCell ref="E77:G77"/>
    <mergeCell ref="A77:D77"/>
    <mergeCell ref="K83:L83"/>
    <mergeCell ref="H83:J83"/>
    <mergeCell ref="E83:G83"/>
    <mergeCell ref="A78:E78"/>
    <mergeCell ref="F78:L78"/>
    <mergeCell ref="A81:E81"/>
    <mergeCell ref="F81:L81"/>
    <mergeCell ref="A82:E82"/>
    <mergeCell ref="F82:L82"/>
    <mergeCell ref="A83:D83"/>
    <mergeCell ref="A15:G15"/>
    <mergeCell ref="K21:K22"/>
    <mergeCell ref="I21:I22"/>
    <mergeCell ref="J21:J22"/>
    <mergeCell ref="D21:D22"/>
    <mergeCell ref="E21:E22"/>
    <mergeCell ref="F21:F22"/>
    <mergeCell ref="G21:G22"/>
    <mergeCell ref="H21:H22"/>
    <mergeCell ref="B21:B22"/>
    <mergeCell ref="C21:C22"/>
    <mergeCell ref="H15:L15"/>
    <mergeCell ref="A68:D68"/>
    <mergeCell ref="G68:L68"/>
    <mergeCell ref="L21:L22"/>
    <mergeCell ref="A21:A22"/>
    <mergeCell ref="A1:L1"/>
    <mergeCell ref="A3:L3"/>
    <mergeCell ref="A2:L2"/>
    <mergeCell ref="A5:L5"/>
    <mergeCell ref="B4:M4"/>
    <mergeCell ref="A6:L6"/>
    <mergeCell ref="A7:L7"/>
    <mergeCell ref="A9:L9"/>
    <mergeCell ref="A8:L8"/>
    <mergeCell ref="A12:L12"/>
    <mergeCell ref="A10:L10"/>
    <mergeCell ref="A11:L11"/>
  </mergeCells>
  <conditionalFormatting sqref="B69:B76 B1 B6:B7 B9:B11 B13:B14 B16:B22 B78:B82 B84:B1048576">
    <cfRule type="duplicateValues" dxfId="4" priority="5"/>
  </conditionalFormatting>
  <conditionalFormatting sqref="B3">
    <cfRule type="duplicateValues" dxfId="3" priority="4"/>
  </conditionalFormatting>
  <conditionalFormatting sqref="B2">
    <cfRule type="duplicateValues" dxfId="2" priority="3"/>
  </conditionalFormatting>
  <conditionalFormatting sqref="B5">
    <cfRule type="duplicateValues" dxfId="1" priority="2"/>
  </conditionalFormatting>
  <conditionalFormatting sqref="G69:G75">
    <cfRule type="duplicateValues" dxfId="0" priority="1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Г. гонка</vt:lpstr>
      <vt:lpstr>'групповая Г. гонка'!Заголовки_для_печати</vt:lpstr>
      <vt:lpstr>'групповая Г.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2022-10-11T12:46:53Z</dcterms:modified>
</cp:coreProperties>
</file>