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032DFAA6-52D3-4285-9AA1-032F80F5E99B}" xr6:coauthVersionLast="47" xr6:coauthVersionMax="47" xr10:uidLastSave="{00000000-0000-0000-0000-000000000000}"/>
  <bookViews>
    <workbookView xWindow="8808" yWindow="48" windowWidth="12180" windowHeight="11940" tabRatio="789" activeTab="1" xr2:uid="{00000000-000D-0000-FFFF-FFFF00000000}"/>
  </bookViews>
  <sheets>
    <sheet name="инд гонка юноши" sheetId="102" r:id="rId1"/>
    <sheet name="групповая гонка юноши" sheetId="104" r:id="rId2"/>
  </sheets>
  <definedNames>
    <definedName name="_xlnm.Print_Titles" localSheetId="1">'групповая гонка юноши'!$21:$22</definedName>
    <definedName name="_xlnm.Print_Titles" localSheetId="0">'инд гонка юноши'!$21:$22</definedName>
    <definedName name="_xlnm.Print_Area" localSheetId="1">'групповая гонка юноши'!$A$1:$L$140</definedName>
    <definedName name="_xlnm.Print_Area" localSheetId="0">'инд гонка юноши'!$A$1:$L$144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9" i="104" l="1"/>
  <c r="H127" i="104"/>
  <c r="I144" i="102"/>
  <c r="E144" i="102"/>
  <c r="A144" i="102"/>
  <c r="I43" i="104"/>
  <c r="J43" i="104"/>
  <c r="I44" i="104"/>
  <c r="J44" i="104"/>
  <c r="I45" i="104"/>
  <c r="J45" i="104"/>
  <c r="I46" i="104"/>
  <c r="J46" i="104"/>
  <c r="I47" i="104"/>
  <c r="J47" i="104"/>
  <c r="I48" i="104"/>
  <c r="J48" i="104"/>
  <c r="I49" i="104"/>
  <c r="J49" i="104"/>
  <c r="I50" i="104"/>
  <c r="J50" i="104"/>
  <c r="I51" i="104"/>
  <c r="J51" i="104"/>
  <c r="I52" i="104"/>
  <c r="J52" i="104"/>
  <c r="I53" i="104"/>
  <c r="J53" i="104"/>
  <c r="I54" i="104"/>
  <c r="J54" i="104"/>
  <c r="I55" i="104"/>
  <c r="J55" i="104"/>
  <c r="I56" i="104"/>
  <c r="J56" i="104"/>
  <c r="I57" i="104"/>
  <c r="J57" i="104"/>
  <c r="I58" i="104"/>
  <c r="J58" i="104"/>
  <c r="I59" i="104"/>
  <c r="J59" i="104"/>
  <c r="I60" i="104"/>
  <c r="J60" i="104"/>
  <c r="I61" i="104"/>
  <c r="J61" i="104"/>
  <c r="I62" i="104"/>
  <c r="J62" i="104"/>
  <c r="I63" i="104"/>
  <c r="J63" i="104"/>
  <c r="I64" i="104"/>
  <c r="J64" i="104"/>
  <c r="I65" i="104"/>
  <c r="J65" i="104"/>
  <c r="I66" i="104"/>
  <c r="J66" i="104"/>
  <c r="I67" i="104"/>
  <c r="J67" i="104"/>
  <c r="I68" i="104"/>
  <c r="J68" i="104"/>
  <c r="I69" i="104"/>
  <c r="J69" i="104"/>
  <c r="I70" i="104"/>
  <c r="J70" i="104"/>
  <c r="I71" i="104"/>
  <c r="J71" i="104"/>
  <c r="I72" i="104"/>
  <c r="J72" i="104"/>
  <c r="I73" i="104"/>
  <c r="J73" i="104"/>
  <c r="I74" i="104"/>
  <c r="J74" i="104"/>
  <c r="I75" i="104"/>
  <c r="J75" i="104"/>
  <c r="I76" i="104"/>
  <c r="J76" i="104"/>
  <c r="I77" i="104"/>
  <c r="J77" i="104"/>
  <c r="I78" i="104"/>
  <c r="J78" i="104"/>
  <c r="I79" i="104"/>
  <c r="J79" i="104"/>
  <c r="I80" i="104"/>
  <c r="J80" i="104"/>
  <c r="I81" i="104"/>
  <c r="J81" i="104"/>
  <c r="I82" i="104"/>
  <c r="J82" i="104"/>
  <c r="I83" i="104"/>
  <c r="J83" i="104"/>
  <c r="I84" i="104"/>
  <c r="J84" i="104"/>
  <c r="I140" i="104"/>
  <c r="E140" i="104"/>
  <c r="A140" i="104"/>
  <c r="H131" i="104"/>
  <c r="L130" i="104"/>
  <c r="H130" i="104"/>
  <c r="L129" i="104"/>
  <c r="L128" i="104"/>
  <c r="H128" i="104"/>
  <c r="L127" i="104"/>
  <c r="L126" i="104"/>
  <c r="L125" i="104"/>
  <c r="L124" i="104"/>
  <c r="J42" i="104"/>
  <c r="I42" i="104"/>
  <c r="J41" i="104"/>
  <c r="I41" i="104"/>
  <c r="J40" i="104"/>
  <c r="I40" i="104"/>
  <c r="J39" i="104"/>
  <c r="I39" i="104"/>
  <c r="J38" i="104"/>
  <c r="I38" i="104"/>
  <c r="J37" i="104"/>
  <c r="I37" i="104"/>
  <c r="J36" i="104"/>
  <c r="I36" i="104"/>
  <c r="J35" i="104"/>
  <c r="I35" i="104"/>
  <c r="J34" i="104"/>
  <c r="I34" i="104"/>
  <c r="J33" i="104"/>
  <c r="I33" i="104"/>
  <c r="J32" i="104"/>
  <c r="I32" i="104"/>
  <c r="J31" i="104"/>
  <c r="I31" i="104"/>
  <c r="J30" i="104"/>
  <c r="I30" i="104"/>
  <c r="J29" i="104"/>
  <c r="I29" i="104"/>
  <c r="J28" i="104"/>
  <c r="I28" i="104"/>
  <c r="J27" i="104"/>
  <c r="I27" i="104"/>
  <c r="J26" i="104"/>
  <c r="I26" i="104"/>
  <c r="J25" i="104"/>
  <c r="I25" i="104"/>
  <c r="J24" i="104"/>
  <c r="I24" i="104"/>
  <c r="J23" i="104"/>
  <c r="H133" i="102"/>
  <c r="I50" i="102"/>
  <c r="J50" i="102"/>
  <c r="I51" i="102"/>
  <c r="J51" i="102"/>
  <c r="I52" i="102"/>
  <c r="J52" i="102"/>
  <c r="I53" i="102"/>
  <c r="J53" i="102"/>
  <c r="I54" i="102"/>
  <c r="J54" i="102"/>
  <c r="I55" i="102"/>
  <c r="J55" i="102"/>
  <c r="I56" i="102"/>
  <c r="J56" i="102"/>
  <c r="I57" i="102"/>
  <c r="J57" i="102"/>
  <c r="I58" i="102"/>
  <c r="J58" i="102"/>
  <c r="I59" i="102"/>
  <c r="J59" i="102"/>
  <c r="I60" i="102"/>
  <c r="J60" i="102"/>
  <c r="I61" i="102"/>
  <c r="J61" i="102"/>
  <c r="I62" i="102"/>
  <c r="J62" i="102"/>
  <c r="I63" i="102"/>
  <c r="J63" i="102"/>
  <c r="I64" i="102"/>
  <c r="J64" i="102"/>
  <c r="I65" i="102"/>
  <c r="J65" i="102"/>
  <c r="I66" i="102"/>
  <c r="J66" i="102"/>
  <c r="I67" i="102"/>
  <c r="J67" i="102"/>
  <c r="I68" i="102"/>
  <c r="J68" i="102"/>
  <c r="I69" i="102"/>
  <c r="J69" i="102"/>
  <c r="I70" i="102"/>
  <c r="J70" i="102"/>
  <c r="I71" i="102"/>
  <c r="J71" i="102"/>
  <c r="I72" i="102"/>
  <c r="J72" i="102"/>
  <c r="I73" i="102"/>
  <c r="J73" i="102"/>
  <c r="I74" i="102"/>
  <c r="J74" i="102"/>
  <c r="I75" i="102"/>
  <c r="J75" i="102"/>
  <c r="I76" i="102"/>
  <c r="J76" i="102"/>
  <c r="I77" i="102"/>
  <c r="J77" i="102"/>
  <c r="I78" i="102"/>
  <c r="J78" i="102"/>
  <c r="I79" i="102"/>
  <c r="J79" i="102"/>
  <c r="I80" i="102"/>
  <c r="J80" i="102"/>
  <c r="I81" i="102"/>
  <c r="J81" i="102"/>
  <c r="I82" i="102"/>
  <c r="J82" i="102"/>
  <c r="I83" i="102"/>
  <c r="J83" i="102"/>
  <c r="I84" i="102"/>
  <c r="J84" i="102"/>
  <c r="I85" i="102"/>
  <c r="J85" i="102"/>
  <c r="I86" i="102"/>
  <c r="J86" i="102"/>
  <c r="I87" i="102"/>
  <c r="J87" i="102"/>
  <c r="I88" i="102"/>
  <c r="J88" i="102"/>
  <c r="I89" i="102"/>
  <c r="J89" i="102"/>
  <c r="I90" i="102"/>
  <c r="J90" i="102"/>
  <c r="I91" i="102"/>
  <c r="J91" i="102"/>
  <c r="I92" i="102"/>
  <c r="J92" i="102"/>
  <c r="I93" i="102"/>
  <c r="J93" i="102"/>
  <c r="I94" i="102"/>
  <c r="J94" i="102"/>
  <c r="I95" i="102"/>
  <c r="J95" i="102"/>
  <c r="I96" i="102"/>
  <c r="J96" i="102"/>
  <c r="I97" i="102"/>
  <c r="J97" i="102"/>
  <c r="I98" i="102"/>
  <c r="J98" i="102"/>
  <c r="I99" i="102"/>
  <c r="J99" i="102"/>
  <c r="I100" i="102"/>
  <c r="J100" i="102"/>
  <c r="I101" i="102"/>
  <c r="J101" i="102"/>
  <c r="I102" i="102"/>
  <c r="J102" i="102"/>
  <c r="I103" i="102"/>
  <c r="J103" i="102"/>
  <c r="I104" i="102"/>
  <c r="J104" i="102"/>
  <c r="I105" i="102"/>
  <c r="J105" i="102"/>
  <c r="I106" i="102"/>
  <c r="J106" i="102"/>
  <c r="I107" i="102"/>
  <c r="J107" i="102"/>
  <c r="I108" i="102"/>
  <c r="J108" i="102"/>
  <c r="I109" i="102"/>
  <c r="J109" i="102"/>
  <c r="I110" i="102"/>
  <c r="J110" i="102"/>
  <c r="I111" i="102"/>
  <c r="J111" i="102"/>
  <c r="I112" i="102"/>
  <c r="J112" i="102"/>
  <c r="I113" i="102"/>
  <c r="J113" i="102"/>
  <c r="I114" i="102"/>
  <c r="J114" i="102"/>
  <c r="I115" i="102"/>
  <c r="J115" i="102"/>
  <c r="I116" i="102"/>
  <c r="J116" i="102"/>
  <c r="I117" i="102"/>
  <c r="J117" i="102"/>
  <c r="I118" i="102"/>
  <c r="J118" i="102"/>
  <c r="I119" i="102"/>
  <c r="J119" i="102"/>
  <c r="I120" i="102"/>
  <c r="J120" i="102"/>
  <c r="I121" i="102"/>
  <c r="J121" i="102"/>
  <c r="I122" i="102"/>
  <c r="J122" i="102"/>
  <c r="H137" i="102"/>
  <c r="L136" i="102"/>
  <c r="H136" i="102"/>
  <c r="L135" i="102"/>
  <c r="H135" i="102"/>
  <c r="L134" i="102"/>
  <c r="H134" i="102"/>
  <c r="L133" i="102"/>
  <c r="L132" i="102"/>
  <c r="L131" i="102"/>
  <c r="L130" i="102"/>
  <c r="J49" i="102"/>
  <c r="I49" i="102"/>
  <c r="J48" i="102"/>
  <c r="I48" i="102"/>
  <c r="J47" i="102"/>
  <c r="I47" i="102"/>
  <c r="J46" i="102"/>
  <c r="I46" i="102"/>
  <c r="J45" i="102"/>
  <c r="I45" i="102"/>
  <c r="J44" i="102"/>
  <c r="I44" i="102"/>
  <c r="J43" i="102"/>
  <c r="I43" i="102"/>
  <c r="J42" i="102"/>
  <c r="I42" i="102"/>
  <c r="J41" i="102"/>
  <c r="I41" i="102"/>
  <c r="J40" i="102"/>
  <c r="I40" i="102"/>
  <c r="J39" i="102"/>
  <c r="I39" i="102"/>
  <c r="J38" i="102"/>
  <c r="I38" i="102"/>
  <c r="J37" i="102"/>
  <c r="I37" i="102"/>
  <c r="J36" i="102"/>
  <c r="I36" i="102"/>
  <c r="J35" i="102"/>
  <c r="I35" i="102"/>
  <c r="J34" i="102"/>
  <c r="I34" i="102"/>
  <c r="J33" i="102"/>
  <c r="I33" i="102"/>
  <c r="J32" i="102"/>
  <c r="I32" i="102"/>
  <c r="J31" i="102"/>
  <c r="I31" i="102"/>
  <c r="J30" i="102"/>
  <c r="I30" i="102"/>
  <c r="J29" i="102"/>
  <c r="I29" i="102"/>
  <c r="J28" i="102"/>
  <c r="I28" i="102"/>
  <c r="J27" i="102"/>
  <c r="I27" i="102"/>
  <c r="J26" i="102"/>
  <c r="I26" i="102"/>
  <c r="J25" i="102"/>
  <c r="I25" i="102"/>
  <c r="J24" i="102"/>
  <c r="I24" i="102"/>
  <c r="J23" i="102"/>
  <c r="H126" i="104" l="1"/>
  <c r="H125" i="104" s="1"/>
  <c r="H132" i="102"/>
  <c r="H131" i="102" s="1"/>
</calcChain>
</file>

<file path=xl/sharedStrings.xml><?xml version="1.0" encoding="utf-8"?>
<sst xmlns="http://schemas.openxmlformats.org/spreadsheetml/2006/main" count="994" uniqueCount="288">
  <si>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</si>
  <si>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</si>
  <si>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</si>
  <si>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</si>
  <si>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</si>
  <si>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</si>
  <si>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</si>
  <si>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</si>
  <si>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</si>
  <si>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</si>
  <si>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</si>
  <si>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</si>
  <si>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</si>
  <si>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</si>
  <si>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</si>
  <si>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</si>
  <si>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</si>
  <si>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</si>
  <si>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</si>
  <si>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</si>
  <si>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</si>
  <si>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</si>
  <si>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</si>
  <si>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</si>
  <si>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</si>
  <si>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</si>
  <si>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</si>
  <si>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</si>
  <si>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</si>
  <si>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</si>
  <si>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</si>
  <si>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</si>
  <si>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</si>
  <si>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</si>
  <si>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</si>
  <si>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</si>
  <si>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</si>
  <si>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</si>
  <si>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</si>
  <si>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</si>
  <si>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</si>
  <si>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2 СР</t>
  </si>
  <si>
    <t/>
  </si>
  <si>
    <t>3 СР</t>
  </si>
  <si>
    <t>№ ВРВС: 0080601611Я</t>
  </si>
  <si>
    <t>Юноши 15-16 лет</t>
  </si>
  <si>
    <t>Живечков Илья</t>
  </si>
  <si>
    <t>Полхонов Булат</t>
  </si>
  <si>
    <t>Ахтамов Кирилл</t>
  </si>
  <si>
    <t>Силаев Илья</t>
  </si>
  <si>
    <t>Андрианов Максим</t>
  </si>
  <si>
    <t>Клыпин Никита</t>
  </si>
  <si>
    <t>Кудряшов Александр</t>
  </si>
  <si>
    <t>Уразов Артем</t>
  </si>
  <si>
    <t>Чистяков Матвей</t>
  </si>
  <si>
    <t>Иванов Алексей</t>
  </si>
  <si>
    <t>Крисанов Кирилл</t>
  </si>
  <si>
    <t>Скалкин Кирилл</t>
  </si>
  <si>
    <t>Демешкин Александр</t>
  </si>
  <si>
    <t>Кусков Давид</t>
  </si>
  <si>
    <t>НС</t>
  </si>
  <si>
    <t>Москва</t>
  </si>
  <si>
    <t>Ветер:</t>
  </si>
  <si>
    <t>СУДЬЯ НА ФИНИШЕ</t>
  </si>
  <si>
    <t>НФ</t>
  </si>
  <si>
    <t>НАЧАЛО ГОНКИ:</t>
  </si>
  <si>
    <t>ОКОНЧАНИЕ ГОНКИ:</t>
  </si>
  <si>
    <t>МЕСТО ПРОВЕДЕНИЯ: г. Самара</t>
  </si>
  <si>
    <t>28.01.2008</t>
  </si>
  <si>
    <t>Донецкая Народная Республика</t>
  </si>
  <si>
    <t>Тверская область</t>
  </si>
  <si>
    <t>01.05.2007</t>
  </si>
  <si>
    <t>Самарская область</t>
  </si>
  <si>
    <t>Кемеровская область</t>
  </si>
  <si>
    <t>23.10.2008</t>
  </si>
  <si>
    <t>14.02.2008</t>
  </si>
  <si>
    <t>Республика Татарстан</t>
  </si>
  <si>
    <t>Саратовская область</t>
  </si>
  <si>
    <t>Тюменская область</t>
  </si>
  <si>
    <t>15.05.2007</t>
  </si>
  <si>
    <t>Температура:</t>
  </si>
  <si>
    <t>Влажность:</t>
  </si>
  <si>
    <t>Осадки:</t>
  </si>
  <si>
    <t>шоссе - индивидуальная гонка на время</t>
  </si>
  <si>
    <t>Санкт-Петербург</t>
  </si>
  <si>
    <t>Свиловский Денис</t>
  </si>
  <si>
    <t>18.03.2008</t>
  </si>
  <si>
    <t>Свиловский Данил</t>
  </si>
  <si>
    <t>Старостин Никита</t>
  </si>
  <si>
    <t>17.06.2007</t>
  </si>
  <si>
    <t>Султанов Матвей</t>
  </si>
  <si>
    <t>03.04.2007</t>
  </si>
  <si>
    <t>Новолодский Ростислав</t>
  </si>
  <si>
    <t>18.05.2008</t>
  </si>
  <si>
    <t>Демирчян Артак</t>
  </si>
  <si>
    <t>09.06.2007</t>
  </si>
  <si>
    <t>Гончаров Александр</t>
  </si>
  <si>
    <t>13.05.2007</t>
  </si>
  <si>
    <t>Азиза Али</t>
  </si>
  <si>
    <t>21.09.2007</t>
  </si>
  <si>
    <t>Яковлев Матвей</t>
  </si>
  <si>
    <t>22.01.2008</t>
  </si>
  <si>
    <t>Сорочайкин Назар</t>
  </si>
  <si>
    <t>Блохин Кирилл</t>
  </si>
  <si>
    <t>Макаров Семен</t>
  </si>
  <si>
    <t>Свердловская область</t>
  </si>
  <si>
    <t>Скорняков Борис</t>
  </si>
  <si>
    <t>23.05.2009</t>
  </si>
  <si>
    <t>Смирнов Андрей</t>
  </si>
  <si>
    <t>10.06.2009</t>
  </si>
  <si>
    <t>Кезерев Николай</t>
  </si>
  <si>
    <t>12.08.2008</t>
  </si>
  <si>
    <t>Ленинградская область</t>
  </si>
  <si>
    <t>Попов Марк</t>
  </si>
  <si>
    <t>17.05.2007</t>
  </si>
  <si>
    <t>Дорогинин Игнат</t>
  </si>
  <si>
    <t>22.02.2007</t>
  </si>
  <si>
    <t>Воронов Сергей</t>
  </si>
  <si>
    <t>Республика Адыгея</t>
  </si>
  <si>
    <t>Кононенко Максим</t>
  </si>
  <si>
    <t>14.01.2007</t>
  </si>
  <si>
    <t>Гусаков Максим</t>
  </si>
  <si>
    <t>11.07.2007</t>
  </si>
  <si>
    <t>Краснодарский край</t>
  </si>
  <si>
    <t>Ларичев Вадим</t>
  </si>
  <si>
    <t>25.01.2008</t>
  </si>
  <si>
    <t>02.08.2007</t>
  </si>
  <si>
    <t>Нижегородская область</t>
  </si>
  <si>
    <t>13.07.2007</t>
  </si>
  <si>
    <t>Иркутская область</t>
  </si>
  <si>
    <t>Леусенко Виталий</t>
  </si>
  <si>
    <t>06.03.2007</t>
  </si>
  <si>
    <t>Вешняков Даниил</t>
  </si>
  <si>
    <t>20.03.2008</t>
  </si>
  <si>
    <t>Клишов Николай</t>
  </si>
  <si>
    <t>22.05.2009</t>
  </si>
  <si>
    <t>Бортник Иван</t>
  </si>
  <si>
    <t>05.09.2007</t>
  </si>
  <si>
    <t>Михайлов Даниил</t>
  </si>
  <si>
    <t>19.12.2008</t>
  </si>
  <si>
    <t>Степанов Тарас</t>
  </si>
  <si>
    <t>12.06.2008</t>
  </si>
  <si>
    <t>Кимаковский Захар</t>
  </si>
  <si>
    <t>31.01.2007</t>
  </si>
  <si>
    <t>21.09.2008</t>
  </si>
  <si>
    <t>Колоколов Максим</t>
  </si>
  <si>
    <t>Васильев Олег</t>
  </si>
  <si>
    <t>20.04.2008</t>
  </si>
  <si>
    <t>Сазонов Ярослав</t>
  </si>
  <si>
    <t>16.01.2008</t>
  </si>
  <si>
    <t>Бондарчук Данил</t>
  </si>
  <si>
    <t>02.07.2007</t>
  </si>
  <si>
    <t>10.06.2008</t>
  </si>
  <si>
    <t>06.04.2008</t>
  </si>
  <si>
    <t>Ковязин Дмитрий</t>
  </si>
  <si>
    <t>Калининградская область</t>
  </si>
  <si>
    <t>Коваленко Дмитрий</t>
  </si>
  <si>
    <t>30.05.2007</t>
  </si>
  <si>
    <t>05.02.2008</t>
  </si>
  <si>
    <t>20.02.2007</t>
  </si>
  <si>
    <t>кмс</t>
  </si>
  <si>
    <t>Сухарев Максим</t>
  </si>
  <si>
    <t>06.09.2007</t>
  </si>
  <si>
    <t>Хабаровский край</t>
  </si>
  <si>
    <t>Сибагатуллин Аяз</t>
  </si>
  <si>
    <t>07.01.2007</t>
  </si>
  <si>
    <t>Чумилович Сергей</t>
  </si>
  <si>
    <t>01.07.2007</t>
  </si>
  <si>
    <t>Митьков Дмитрий</t>
  </si>
  <si>
    <t>04.09.2007</t>
  </si>
  <si>
    <t>Ульбаев Денис</t>
  </si>
  <si>
    <t>03.03.2007</t>
  </si>
  <si>
    <t>Чепайкин Илья</t>
  </si>
  <si>
    <t>08.03.2007</t>
  </si>
  <si>
    <t>Башуров Артур</t>
  </si>
  <si>
    <t>01.06.2007</t>
  </si>
  <si>
    <t>04.10.2007</t>
  </si>
  <si>
    <t>Судзуэ Леонид</t>
  </si>
  <si>
    <t>Каруля Роман</t>
  </si>
  <si>
    <t>28.04.2007</t>
  </si>
  <si>
    <t>Минибаев Айнур</t>
  </si>
  <si>
    <t>07.05.2007</t>
  </si>
  <si>
    <t>Епишов Илья</t>
  </si>
  <si>
    <t>02.08.2008</t>
  </si>
  <si>
    <t>Токаренко Павел</t>
  </si>
  <si>
    <t>12.07.2007</t>
  </si>
  <si>
    <t>Куракин Владислав</t>
  </si>
  <si>
    <t>Бойков Даниил</t>
  </si>
  <si>
    <t>05.03.2009</t>
  </si>
  <si>
    <t>15.07.2008</t>
  </si>
  <si>
    <t>Шубин Федор</t>
  </si>
  <si>
    <t>19.06.2007</t>
  </si>
  <si>
    <t>21.10.2007</t>
  </si>
  <si>
    <t>Боков Анри</t>
  </si>
  <si>
    <t>17.07.2007</t>
  </si>
  <si>
    <t>Дыхныч Евгений</t>
  </si>
  <si>
    <t>19.11.2008</t>
  </si>
  <si>
    <t>Манаенков Илья</t>
  </si>
  <si>
    <t>09.10.2007</t>
  </si>
  <si>
    <t>Колмыков Вадим</t>
  </si>
  <si>
    <t>Юнусов Тимур</t>
  </si>
  <si>
    <t>11.09.2007</t>
  </si>
  <si>
    <t>Кибальников Игорь</t>
  </si>
  <si>
    <t>02.11.2008</t>
  </si>
  <si>
    <t>Зоммер Максим</t>
  </si>
  <si>
    <t>12.12.2007</t>
  </si>
  <si>
    <t>Московская область</t>
  </si>
  <si>
    <t>Чеужев Эльдар</t>
  </si>
  <si>
    <t>25.01.2007</t>
  </si>
  <si>
    <t>Прусенко Максим</t>
  </si>
  <si>
    <t>10.07.2009</t>
  </si>
  <si>
    <t>Каплун Роман</t>
  </si>
  <si>
    <t>10.03.2008</t>
  </si>
  <si>
    <t>Макаров Георгий</t>
  </si>
  <si>
    <t>29.12.2008</t>
  </si>
  <si>
    <t>Шадров Роман</t>
  </si>
  <si>
    <t>Хренцов Владислав</t>
  </si>
  <si>
    <t>11.10.2009</t>
  </si>
  <si>
    <t>Тульская область</t>
  </si>
  <si>
    <t>Акимов Лев</t>
  </si>
  <si>
    <t>26.07.2007</t>
  </si>
  <si>
    <t>Удмуртская Республика</t>
  </si>
  <si>
    <t>Павловский Дмитрий</t>
  </si>
  <si>
    <t>22.09.2007</t>
  </si>
  <si>
    <t>Гречишкин Вадим</t>
  </si>
  <si>
    <t>25.11.2008</t>
  </si>
  <si>
    <t>Вертунов Максим</t>
  </si>
  <si>
    <t>Цапенко Родион</t>
  </si>
  <si>
    <t>Водопьянов Михаил</t>
  </si>
  <si>
    <t>12.05.2007</t>
  </si>
  <si>
    <t>14.12.2009</t>
  </si>
  <si>
    <t>НАЗВАНИЕ ТРАССЫ / РЕГ. НОМЕР:</t>
  </si>
  <si>
    <t>11.01.2007</t>
  </si>
  <si>
    <t>Кондрашова А.Э. (1к. Самарская область)</t>
  </si>
  <si>
    <t>Кавтасьева Е.Г. (1к. Самарская область)</t>
  </si>
  <si>
    <t>Передельская С.А. (1к. Самарская область)</t>
  </si>
  <si>
    <t>ПЕРВЕНСТВО РОССИИ</t>
  </si>
  <si>
    <t>ДАТА ПРОВЕДЕНИЯ: 23 июля 2023 года</t>
  </si>
  <si>
    <t>ДАТА ПРОВЕДЕНИЯ: 25 июля 2023 года</t>
  </si>
  <si>
    <t>№ ЕКП 2023: 31262</t>
  </si>
  <si>
    <t>15 км /1</t>
  </si>
  <si>
    <t>№ ВРВС: 0080511611Я</t>
  </si>
  <si>
    <t>Дяченко Андрей</t>
  </si>
  <si>
    <t>Хайруллин Алмаз</t>
  </si>
  <si>
    <t>29.04.2007</t>
  </si>
  <si>
    <t>Исаев Павел</t>
  </si>
  <si>
    <t>Малышев Виталий</t>
  </si>
  <si>
    <t>08.05.2007</t>
  </si>
  <si>
    <t>Грамарчук Трофим</t>
  </si>
  <si>
    <t>07.02.2007</t>
  </si>
  <si>
    <t>Ворганов Максим</t>
  </si>
  <si>
    <t>20.09.2007</t>
  </si>
  <si>
    <t>Продченко Павел</t>
  </si>
  <si>
    <t>13.02.2007</t>
  </si>
  <si>
    <t>Псковская область</t>
  </si>
  <si>
    <t>Саргсян Адам</t>
  </si>
  <si>
    <t>19.08.2007</t>
  </si>
  <si>
    <t>Рябов Александр</t>
  </si>
  <si>
    <t>03.05.2007</t>
  </si>
  <si>
    <t>Хворостов Богдан</t>
  </si>
  <si>
    <t>24.02.2007</t>
  </si>
  <si>
    <t>Гарбуз Даниил</t>
  </si>
  <si>
    <t>14.07.2008</t>
  </si>
  <si>
    <t>Цветцих Кирилл</t>
  </si>
  <si>
    <t>18.04.2008</t>
  </si>
  <si>
    <t>Гербут Дмитрий</t>
  </si>
  <si>
    <t>16.11.2007</t>
  </si>
  <si>
    <t>Шишкин Иван</t>
  </si>
  <si>
    <t>22.07.2008</t>
  </si>
  <si>
    <t>Григорьев Артемий</t>
  </si>
  <si>
    <t>04.02.2008</t>
  </si>
  <si>
    <t>Курьянов Никита</t>
  </si>
  <si>
    <t>07.10.2008</t>
  </si>
  <si>
    <t>Сидоров Григорий</t>
  </si>
  <si>
    <t>27.06.2007</t>
  </si>
  <si>
    <t>Петров Даниил</t>
  </si>
  <si>
    <t>15.12.2007</t>
  </si>
  <si>
    <t>Тугбаев Максим</t>
  </si>
  <si>
    <t>17.04.2008</t>
  </si>
  <si>
    <t>Васильев Кирилл</t>
  </si>
  <si>
    <t>25.01.2009</t>
  </si>
  <si>
    <t>Семенов Арсений</t>
  </si>
  <si>
    <t>14.05.2008</t>
  </si>
  <si>
    <t>Янчук Роман</t>
  </si>
  <si>
    <t>07.11.2008</t>
  </si>
  <si>
    <t>Бондаренко Александр</t>
  </si>
  <si>
    <t>16.03.2007</t>
  </si>
  <si>
    <t>18 км 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</si>
</sst>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45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7" xfId="0" applyFon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2" fontId="6" fillId="0" borderId="32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4" fontId="6" fillId="0" borderId="2" xfId="0" applyNumberFormat="1" applyFont="1" applyBorder="1"/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0" fillId="0" borderId="1" xfId="8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21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/>
    </xf>
    <xf numFmtId="0" fontId="19" fillId="0" borderId="0" xfId="8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left" vertical="center" wrapText="1"/>
    </xf>
    <xf numFmtId="14" fontId="17" fillId="0" borderId="40" xfId="0" applyNumberFormat="1" applyFont="1" applyBorder="1" applyAlignment="1">
      <alignment horizontal="center" vertical="center"/>
    </xf>
    <xf numFmtId="0" fontId="20" fillId="0" borderId="40" xfId="8" applyFont="1" applyBorder="1" applyAlignment="1">
      <alignment vertical="center" wrapText="1"/>
    </xf>
    <xf numFmtId="2" fontId="17" fillId="0" borderId="40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1" fontId="17" fillId="0" borderId="1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vertical="top" wrapText="1"/>
    </xf>
    <xf numFmtId="21" fontId="17" fillId="0" borderId="40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vertical="top" wrapText="1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0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9" xr:uid="{00000000-0005-0000-0000-000007000000}"/>
    <cellStyle name="Обычный_ID4938_RS_1" xfId="8" xr:uid="{00000000-0005-0000-0000-000009000000}"/>
    <cellStyle name="Обычный_Стартовый протокол Смирнов_20101106_Results" xfId="3" xr:uid="{00000000-0005-0000-0000-00000A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AEA4-8F63-4276-9BAA-6E4C9F8FB535}">
  <sheetPr>
    <tabColor theme="3" tint="-0.249977111117893"/>
    <pageSetUpPr fitToPage="1"/>
  </sheetPr>
  <dimension ref="A1:Q210"/>
  <sheetViews>
    <sheetView view="pageBreakPreview" topLeftCell="A109" zoomScale="88" zoomScaleNormal="100" zoomScaleSheetLayoutView="88" workbookViewId="0">
      <selection activeCell="E82" sqref="E82"/>
    </sheetView>
  </sheetViews>
  <sheetFormatPr defaultColWidth="9.109375" defaultRowHeight="13.8" x14ac:dyDescent="0.25"/>
  <cols>
    <col min="1" max="1" width="7" style="1" customWidth="1"/>
    <col min="2" max="2" width="7" style="97" customWidth="1"/>
    <col min="3" max="3" width="16.6640625" style="97" customWidth="1"/>
    <col min="4" max="4" width="27.21875" style="1" customWidth="1"/>
    <col min="5" max="5" width="14.6640625" style="1" customWidth="1"/>
    <col min="6" max="6" width="9.6640625" style="1" customWidth="1"/>
    <col min="7" max="7" width="29.44140625" style="1" customWidth="1"/>
    <col min="8" max="8" width="13.109375" style="1" customWidth="1"/>
    <col min="9" max="9" width="14" style="1" customWidth="1"/>
    <col min="10" max="10" width="13.5546875" style="49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7" ht="22.8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7" ht="22.8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7" ht="22.8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7" ht="9.6" customHeight="1" x14ac:dyDescent="0.3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O5" s="23"/>
    </row>
    <row r="6" spans="1:17" s="2" customFormat="1" ht="28.8" x14ac:dyDescent="0.3">
      <c r="A6" s="136" t="s">
        <v>236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Q6" s="23"/>
    </row>
    <row r="7" spans="1:17" s="2" customFormat="1" ht="18" customHeight="1" x14ac:dyDescent="0.25">
      <c r="A7" s="137" t="s">
        <v>14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7" s="2" customFormat="1" ht="23.4" customHeight="1" thickBot="1" x14ac:dyDescent="0.3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7" ht="19.5" customHeight="1" thickTop="1" x14ac:dyDescent="0.25">
      <c r="A9" s="139" t="s">
        <v>19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</row>
    <row r="10" spans="1:17" ht="18" customHeight="1" x14ac:dyDescent="0.25">
      <c r="A10" s="142" t="s">
        <v>83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</row>
    <row r="11" spans="1:17" ht="19.5" customHeight="1" x14ac:dyDescent="0.25">
      <c r="A11" s="142" t="s">
        <v>45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7" ht="5.25" customHeight="1" x14ac:dyDescent="0.25">
      <c r="A12" s="132" t="s">
        <v>42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</row>
    <row r="13" spans="1:17" ht="15.6" x14ac:dyDescent="0.3">
      <c r="A13" s="40" t="s">
        <v>67</v>
      </c>
      <c r="B13" s="20"/>
      <c r="C13" s="20"/>
      <c r="D13" s="62"/>
      <c r="E13" s="5"/>
      <c r="F13" s="5"/>
      <c r="G13" s="31" t="s">
        <v>65</v>
      </c>
      <c r="H13" s="67"/>
      <c r="I13" s="5"/>
      <c r="J13" s="41"/>
      <c r="K13" s="28"/>
      <c r="L13" s="29" t="s">
        <v>241</v>
      </c>
    </row>
    <row r="14" spans="1:17" ht="15.6" x14ac:dyDescent="0.3">
      <c r="A14" s="15" t="s">
        <v>237</v>
      </c>
      <c r="B14" s="11"/>
      <c r="C14" s="11"/>
      <c r="D14" s="64"/>
      <c r="E14" s="6"/>
      <c r="F14" s="6"/>
      <c r="G14" s="92" t="s">
        <v>66</v>
      </c>
      <c r="H14" s="6"/>
      <c r="I14" s="6"/>
      <c r="J14" s="42"/>
      <c r="K14" s="30"/>
      <c r="L14" s="63" t="s">
        <v>239</v>
      </c>
    </row>
    <row r="15" spans="1:17" ht="14.4" x14ac:dyDescent="0.25">
      <c r="A15" s="127" t="s">
        <v>8</v>
      </c>
      <c r="B15" s="128"/>
      <c r="C15" s="128"/>
      <c r="D15" s="128"/>
      <c r="E15" s="128"/>
      <c r="F15" s="128"/>
      <c r="G15" s="129"/>
      <c r="H15" s="18" t="s">
        <v>0</v>
      </c>
      <c r="I15" s="17"/>
      <c r="J15" s="43"/>
      <c r="K15" s="17"/>
      <c r="L15" s="19"/>
    </row>
    <row r="16" spans="1:17" ht="14.4" x14ac:dyDescent="0.25">
      <c r="A16" s="16" t="s">
        <v>15</v>
      </c>
      <c r="B16" s="12"/>
      <c r="C16" s="12"/>
      <c r="D16" s="10"/>
      <c r="E16" s="7"/>
      <c r="F16" s="10"/>
      <c r="G16" s="9" t="s">
        <v>42</v>
      </c>
      <c r="H16" s="35" t="s">
        <v>231</v>
      </c>
      <c r="I16" s="7"/>
      <c r="J16" s="44"/>
      <c r="K16" s="7"/>
      <c r="L16" s="71"/>
    </row>
    <row r="17" spans="1:12" ht="14.4" x14ac:dyDescent="0.25">
      <c r="A17" s="16" t="s">
        <v>16</v>
      </c>
      <c r="B17" s="12"/>
      <c r="C17" s="12"/>
      <c r="D17" s="9"/>
      <c r="E17" s="7"/>
      <c r="F17" s="10"/>
      <c r="G17" s="9" t="s">
        <v>233</v>
      </c>
      <c r="H17" s="35" t="s">
        <v>37</v>
      </c>
      <c r="I17" s="7"/>
      <c r="J17" s="44"/>
      <c r="K17" s="7"/>
      <c r="L17" s="34"/>
    </row>
    <row r="18" spans="1:12" ht="14.4" x14ac:dyDescent="0.25">
      <c r="A18" s="16" t="s">
        <v>17</v>
      </c>
      <c r="B18" s="12"/>
      <c r="C18" s="12"/>
      <c r="D18" s="9"/>
      <c r="E18" s="7"/>
      <c r="F18" s="10"/>
      <c r="G18" s="9" t="s">
        <v>235</v>
      </c>
      <c r="H18" s="35" t="s">
        <v>38</v>
      </c>
      <c r="I18" s="7"/>
      <c r="J18" s="44"/>
      <c r="K18" s="7"/>
      <c r="L18" s="34"/>
    </row>
    <row r="19" spans="1:12" ht="16.2" thickBot="1" x14ac:dyDescent="0.3">
      <c r="A19" s="16" t="s">
        <v>13</v>
      </c>
      <c r="B19" s="13"/>
      <c r="C19" s="13"/>
      <c r="D19" s="70"/>
      <c r="E19" s="8"/>
      <c r="F19" s="8"/>
      <c r="G19" s="9" t="s">
        <v>234</v>
      </c>
      <c r="H19" s="35" t="s">
        <v>36</v>
      </c>
      <c r="I19" s="7"/>
      <c r="J19" s="44"/>
      <c r="K19" s="74">
        <v>15</v>
      </c>
      <c r="L19" s="75" t="s">
        <v>240</v>
      </c>
    </row>
    <row r="20" spans="1:12" ht="9.75" customHeight="1" thickTop="1" thickBot="1" x14ac:dyDescent="0.3">
      <c r="A20" s="25"/>
      <c r="B20" s="22"/>
      <c r="C20" s="22"/>
      <c r="D20" s="21"/>
      <c r="E20" s="21"/>
      <c r="F20" s="21"/>
      <c r="G20" s="21"/>
      <c r="H20" s="21"/>
      <c r="I20" s="21"/>
      <c r="J20" s="45"/>
      <c r="K20" s="21"/>
      <c r="L20" s="26"/>
    </row>
    <row r="21" spans="1:12" s="3" customFormat="1" ht="21" customHeight="1" thickTop="1" x14ac:dyDescent="0.25">
      <c r="A21" s="130" t="s">
        <v>5</v>
      </c>
      <c r="B21" s="111" t="s">
        <v>10</v>
      </c>
      <c r="C21" s="111" t="s">
        <v>35</v>
      </c>
      <c r="D21" s="111" t="s">
        <v>1</v>
      </c>
      <c r="E21" s="111" t="s">
        <v>34</v>
      </c>
      <c r="F21" s="111" t="s">
        <v>7</v>
      </c>
      <c r="G21" s="111" t="s">
        <v>11</v>
      </c>
      <c r="H21" s="111" t="s">
        <v>6</v>
      </c>
      <c r="I21" s="111" t="s">
        <v>23</v>
      </c>
      <c r="J21" s="113" t="s">
        <v>20</v>
      </c>
      <c r="K21" s="115" t="s">
        <v>22</v>
      </c>
      <c r="L21" s="117" t="s">
        <v>12</v>
      </c>
    </row>
    <row r="22" spans="1:12" s="3" customFormat="1" ht="13.5" customHeight="1" x14ac:dyDescent="0.25">
      <c r="A22" s="131"/>
      <c r="B22" s="112"/>
      <c r="C22" s="112"/>
      <c r="D22" s="112"/>
      <c r="E22" s="112"/>
      <c r="F22" s="112"/>
      <c r="G22" s="112"/>
      <c r="H22" s="112"/>
      <c r="I22" s="112"/>
      <c r="J22" s="114"/>
      <c r="K22" s="116"/>
      <c r="L22" s="118"/>
    </row>
    <row r="23" spans="1:12" s="4" customFormat="1" ht="18" x14ac:dyDescent="0.25">
      <c r="A23" s="81">
        <v>1</v>
      </c>
      <c r="B23" s="32">
        <v>99</v>
      </c>
      <c r="C23" s="32">
        <v>10120261186</v>
      </c>
      <c r="D23" s="33" t="s">
        <v>224</v>
      </c>
      <c r="E23" s="65">
        <v>39274</v>
      </c>
      <c r="F23" s="93" t="s">
        <v>30</v>
      </c>
      <c r="G23" s="66" t="s">
        <v>84</v>
      </c>
      <c r="H23" s="99">
        <v>1.3668981481481482E-2</v>
      </c>
      <c r="I23" s="99" t="s">
        <v>42</v>
      </c>
      <c r="J23" s="46">
        <f>$K$19/((H23*24))</f>
        <v>45.723962743437767</v>
      </c>
      <c r="K23" s="27" t="s">
        <v>30</v>
      </c>
      <c r="L23" s="82"/>
    </row>
    <row r="24" spans="1:12" s="4" customFormat="1" ht="18" x14ac:dyDescent="0.25">
      <c r="A24" s="83">
        <v>2</v>
      </c>
      <c r="B24" s="32">
        <v>93</v>
      </c>
      <c r="C24" s="32">
        <v>10125311957</v>
      </c>
      <c r="D24" s="33" t="s">
        <v>87</v>
      </c>
      <c r="E24" s="65" t="s">
        <v>86</v>
      </c>
      <c r="F24" s="93" t="s">
        <v>30</v>
      </c>
      <c r="G24" s="66" t="s">
        <v>84</v>
      </c>
      <c r="H24" s="99">
        <v>1.375E-2</v>
      </c>
      <c r="I24" s="99">
        <f>H24-$H$23</f>
        <v>8.1018518518518462E-5</v>
      </c>
      <c r="J24" s="46">
        <f t="shared" ref="J24:J49" si="0">$K$19/((H24*24))</f>
        <v>45.454545454545453</v>
      </c>
      <c r="K24" s="27" t="s">
        <v>30</v>
      </c>
      <c r="L24" s="82"/>
    </row>
    <row r="25" spans="1:12" s="4" customFormat="1" ht="18" x14ac:dyDescent="0.25">
      <c r="A25" s="81">
        <v>3</v>
      </c>
      <c r="B25" s="27">
        <v>84</v>
      </c>
      <c r="C25" s="32">
        <v>10125311856</v>
      </c>
      <c r="D25" s="33" t="s">
        <v>85</v>
      </c>
      <c r="E25" s="65" t="s">
        <v>86</v>
      </c>
      <c r="F25" s="93" t="s">
        <v>30</v>
      </c>
      <c r="G25" s="66" t="s">
        <v>84</v>
      </c>
      <c r="H25" s="99">
        <v>1.4074074074074074E-2</v>
      </c>
      <c r="I25" s="99">
        <f t="shared" ref="I25:I49" si="1">H25-$H$23</f>
        <v>4.0509259259259231E-4</v>
      </c>
      <c r="J25" s="46">
        <f t="shared" si="0"/>
        <v>44.407894736842103</v>
      </c>
      <c r="K25" s="27" t="s">
        <v>30</v>
      </c>
      <c r="L25" s="82"/>
    </row>
    <row r="26" spans="1:12" s="4" customFormat="1" ht="18" x14ac:dyDescent="0.25">
      <c r="A26" s="83">
        <v>4</v>
      </c>
      <c r="B26" s="27">
        <v>94</v>
      </c>
      <c r="C26" s="32">
        <v>10111625257</v>
      </c>
      <c r="D26" s="33" t="s">
        <v>113</v>
      </c>
      <c r="E26" s="65" t="s">
        <v>114</v>
      </c>
      <c r="F26" s="93" t="s">
        <v>39</v>
      </c>
      <c r="G26" s="66" t="s">
        <v>84</v>
      </c>
      <c r="H26" s="99">
        <v>1.4143518518518519E-2</v>
      </c>
      <c r="I26" s="99">
        <f t="shared" si="1"/>
        <v>4.745370370370372E-4</v>
      </c>
      <c r="J26" s="46">
        <f t="shared" si="0"/>
        <v>44.189852700491002</v>
      </c>
      <c r="K26" s="27" t="s">
        <v>30</v>
      </c>
      <c r="L26" s="82"/>
    </row>
    <row r="27" spans="1:12" s="4" customFormat="1" ht="18" x14ac:dyDescent="0.25">
      <c r="A27" s="83">
        <v>5</v>
      </c>
      <c r="B27" s="27">
        <v>91</v>
      </c>
      <c r="C27" s="32">
        <v>10091544742</v>
      </c>
      <c r="D27" s="33" t="s">
        <v>98</v>
      </c>
      <c r="E27" s="65" t="s">
        <v>99</v>
      </c>
      <c r="F27" s="93" t="s">
        <v>30</v>
      </c>
      <c r="G27" s="66" t="s">
        <v>84</v>
      </c>
      <c r="H27" s="99">
        <v>1.4178240740740741E-2</v>
      </c>
      <c r="I27" s="99">
        <f t="shared" si="1"/>
        <v>5.0925925925925965E-4</v>
      </c>
      <c r="J27" s="46">
        <f t="shared" si="0"/>
        <v>44.08163265306122</v>
      </c>
      <c r="K27" s="27" t="s">
        <v>30</v>
      </c>
      <c r="L27" s="82"/>
    </row>
    <row r="28" spans="1:12" s="4" customFormat="1" ht="18" x14ac:dyDescent="0.25">
      <c r="A28" s="83">
        <v>6</v>
      </c>
      <c r="B28" s="27">
        <v>107</v>
      </c>
      <c r="C28" s="32">
        <v>10104034605</v>
      </c>
      <c r="D28" s="33" t="s">
        <v>242</v>
      </c>
      <c r="E28" s="65">
        <v>39124</v>
      </c>
      <c r="F28" s="93" t="s">
        <v>30</v>
      </c>
      <c r="G28" s="66" t="s">
        <v>84</v>
      </c>
      <c r="H28" s="99">
        <v>1.4247685185185184E-2</v>
      </c>
      <c r="I28" s="99">
        <f t="shared" si="1"/>
        <v>5.787037037037028E-4</v>
      </c>
      <c r="J28" s="46">
        <f t="shared" si="0"/>
        <v>43.866774979691307</v>
      </c>
      <c r="K28" s="27" t="s">
        <v>30</v>
      </c>
      <c r="L28" s="82"/>
    </row>
    <row r="29" spans="1:12" s="4" customFormat="1" ht="18" x14ac:dyDescent="0.25">
      <c r="A29" s="83">
        <v>7</v>
      </c>
      <c r="B29" s="27">
        <v>20</v>
      </c>
      <c r="C29" s="32">
        <v>10127977437</v>
      </c>
      <c r="D29" s="33" t="s">
        <v>243</v>
      </c>
      <c r="E29" s="65" t="s">
        <v>244</v>
      </c>
      <c r="F29" s="93" t="s">
        <v>39</v>
      </c>
      <c r="G29" s="66" t="s">
        <v>76</v>
      </c>
      <c r="H29" s="99">
        <v>1.4259259259259261E-2</v>
      </c>
      <c r="I29" s="99">
        <f t="shared" si="1"/>
        <v>5.9027777777777984E-4</v>
      </c>
      <c r="J29" s="46">
        <f t="shared" si="0"/>
        <v>43.831168831168824</v>
      </c>
      <c r="K29" s="27" t="s">
        <v>30</v>
      </c>
      <c r="L29" s="82"/>
    </row>
    <row r="30" spans="1:12" s="4" customFormat="1" ht="18" x14ac:dyDescent="0.25">
      <c r="A30" s="83">
        <v>8</v>
      </c>
      <c r="B30" s="27">
        <v>92</v>
      </c>
      <c r="C30" s="32">
        <v>10115493638</v>
      </c>
      <c r="D30" s="33" t="s">
        <v>103</v>
      </c>
      <c r="E30" s="65">
        <v>39607</v>
      </c>
      <c r="F30" s="93" t="s">
        <v>30</v>
      </c>
      <c r="G30" s="66" t="s">
        <v>84</v>
      </c>
      <c r="H30" s="99">
        <v>1.4259259259259261E-2</v>
      </c>
      <c r="I30" s="99">
        <f t="shared" si="1"/>
        <v>5.9027777777777984E-4</v>
      </c>
      <c r="J30" s="46">
        <f t="shared" si="0"/>
        <v>43.831168831168824</v>
      </c>
      <c r="K30" s="27" t="s">
        <v>30</v>
      </c>
      <c r="L30" s="82"/>
    </row>
    <row r="31" spans="1:12" s="4" customFormat="1" ht="18" x14ac:dyDescent="0.25">
      <c r="A31" s="83">
        <v>9</v>
      </c>
      <c r="B31" s="27">
        <v>97</v>
      </c>
      <c r="C31" s="32">
        <v>10137271653</v>
      </c>
      <c r="D31" s="33" t="s">
        <v>100</v>
      </c>
      <c r="E31" s="65" t="s">
        <v>101</v>
      </c>
      <c r="F31" s="93" t="s">
        <v>30</v>
      </c>
      <c r="G31" s="66" t="s">
        <v>84</v>
      </c>
      <c r="H31" s="99">
        <v>1.4282407407407409E-2</v>
      </c>
      <c r="I31" s="99">
        <f t="shared" si="1"/>
        <v>6.1342592592592698E-4</v>
      </c>
      <c r="J31" s="46">
        <f t="shared" si="0"/>
        <v>43.760129659643432</v>
      </c>
      <c r="K31" s="27" t="s">
        <v>30</v>
      </c>
      <c r="L31" s="82"/>
    </row>
    <row r="32" spans="1:12" s="4" customFormat="1" ht="18" x14ac:dyDescent="0.25">
      <c r="A32" s="83">
        <v>10</v>
      </c>
      <c r="B32" s="27">
        <v>98</v>
      </c>
      <c r="C32" s="32">
        <v>10111627378</v>
      </c>
      <c r="D32" s="33" t="s">
        <v>94</v>
      </c>
      <c r="E32" s="65" t="s">
        <v>95</v>
      </c>
      <c r="F32" s="93" t="s">
        <v>30</v>
      </c>
      <c r="G32" s="66" t="s">
        <v>84</v>
      </c>
      <c r="H32" s="99">
        <v>1.4317129629629631E-2</v>
      </c>
      <c r="I32" s="99">
        <f t="shared" si="1"/>
        <v>6.4814814814814943E-4</v>
      </c>
      <c r="J32" s="46">
        <f t="shared" si="0"/>
        <v>43.654001616814874</v>
      </c>
      <c r="K32" s="27" t="s">
        <v>30</v>
      </c>
      <c r="L32" s="82"/>
    </row>
    <row r="33" spans="1:12" s="4" customFormat="1" ht="18" x14ac:dyDescent="0.25">
      <c r="A33" s="83">
        <v>11</v>
      </c>
      <c r="B33" s="27">
        <v>151</v>
      </c>
      <c r="C33" s="32">
        <v>10091275667</v>
      </c>
      <c r="D33" s="33" t="s">
        <v>245</v>
      </c>
      <c r="E33" s="65" t="s">
        <v>137</v>
      </c>
      <c r="F33" s="93" t="s">
        <v>30</v>
      </c>
      <c r="G33" s="66" t="s">
        <v>218</v>
      </c>
      <c r="H33" s="99">
        <v>1.4340277777777776E-2</v>
      </c>
      <c r="I33" s="99">
        <f t="shared" si="1"/>
        <v>6.7129629629629484E-4</v>
      </c>
      <c r="J33" s="46">
        <f t="shared" si="0"/>
        <v>43.583535108958841</v>
      </c>
      <c r="K33" s="27" t="s">
        <v>30</v>
      </c>
      <c r="L33" s="82"/>
    </row>
    <row r="34" spans="1:12" s="4" customFormat="1" ht="18" x14ac:dyDescent="0.25">
      <c r="A34" s="83">
        <v>12</v>
      </c>
      <c r="B34" s="27">
        <v>96</v>
      </c>
      <c r="C34" s="32">
        <v>10137307322</v>
      </c>
      <c r="D34" s="33" t="s">
        <v>132</v>
      </c>
      <c r="E34" s="65" t="s">
        <v>133</v>
      </c>
      <c r="F34" s="93" t="s">
        <v>30</v>
      </c>
      <c r="G34" s="66" t="s">
        <v>84</v>
      </c>
      <c r="H34" s="99">
        <v>1.4363425925925925E-2</v>
      </c>
      <c r="I34" s="99">
        <f t="shared" si="1"/>
        <v>6.9444444444444371E-4</v>
      </c>
      <c r="J34" s="46">
        <f t="shared" si="0"/>
        <v>43.513295729250608</v>
      </c>
      <c r="K34" s="27" t="s">
        <v>30</v>
      </c>
      <c r="L34" s="82"/>
    </row>
    <row r="35" spans="1:12" s="4" customFormat="1" ht="18" x14ac:dyDescent="0.25">
      <c r="A35" s="83">
        <v>13</v>
      </c>
      <c r="B35" s="27">
        <v>3</v>
      </c>
      <c r="C35" s="32">
        <v>10104125642</v>
      </c>
      <c r="D35" s="33" t="s">
        <v>90</v>
      </c>
      <c r="E35" s="65" t="s">
        <v>91</v>
      </c>
      <c r="F35" s="93" t="s">
        <v>30</v>
      </c>
      <c r="G35" s="66" t="s">
        <v>61</v>
      </c>
      <c r="H35" s="99">
        <v>1.4432870370370372E-2</v>
      </c>
      <c r="I35" s="99">
        <f t="shared" si="1"/>
        <v>7.6388888888889034E-4</v>
      </c>
      <c r="J35" s="46">
        <f t="shared" si="0"/>
        <v>43.303929430633517</v>
      </c>
      <c r="K35" s="27"/>
      <c r="L35" s="82"/>
    </row>
    <row r="36" spans="1:12" s="4" customFormat="1" ht="18" x14ac:dyDescent="0.25">
      <c r="A36" s="83">
        <v>14</v>
      </c>
      <c r="B36" s="27">
        <v>90</v>
      </c>
      <c r="C36" s="32">
        <v>10125311654</v>
      </c>
      <c r="D36" s="33" t="s">
        <v>92</v>
      </c>
      <c r="E36" s="65" t="s">
        <v>93</v>
      </c>
      <c r="F36" s="93" t="s">
        <v>30</v>
      </c>
      <c r="G36" s="66" t="s">
        <v>84</v>
      </c>
      <c r="H36" s="99">
        <v>1.4444444444444446E-2</v>
      </c>
      <c r="I36" s="99">
        <f t="shared" si="1"/>
        <v>7.7546296296296391E-4</v>
      </c>
      <c r="J36" s="46">
        <f t="shared" si="0"/>
        <v>43.269230769230766</v>
      </c>
      <c r="K36" s="27"/>
      <c r="L36" s="82"/>
    </row>
    <row r="37" spans="1:12" s="4" customFormat="1" ht="18" x14ac:dyDescent="0.25">
      <c r="A37" s="83">
        <v>15</v>
      </c>
      <c r="B37" s="27">
        <v>67</v>
      </c>
      <c r="C37" s="32">
        <v>10132637073</v>
      </c>
      <c r="D37" s="33" t="s">
        <v>102</v>
      </c>
      <c r="E37" s="65">
        <v>39738</v>
      </c>
      <c r="F37" s="93" t="s">
        <v>39</v>
      </c>
      <c r="G37" s="66" t="s">
        <v>72</v>
      </c>
      <c r="H37" s="99">
        <v>1.4560185185185183E-2</v>
      </c>
      <c r="I37" s="99">
        <f t="shared" si="1"/>
        <v>8.9120370370370135E-4</v>
      </c>
      <c r="J37" s="46">
        <f t="shared" si="0"/>
        <v>42.925278219395871</v>
      </c>
      <c r="K37" s="27"/>
      <c r="L37" s="82"/>
    </row>
    <row r="38" spans="1:12" s="4" customFormat="1" ht="18" x14ac:dyDescent="0.25">
      <c r="A38" s="83">
        <v>16</v>
      </c>
      <c r="B38" s="27">
        <v>95</v>
      </c>
      <c r="C38" s="32">
        <v>10105978645</v>
      </c>
      <c r="D38" s="33" t="s">
        <v>96</v>
      </c>
      <c r="E38" s="65" t="s">
        <v>97</v>
      </c>
      <c r="F38" s="93" t="s">
        <v>30</v>
      </c>
      <c r="G38" s="66" t="s">
        <v>84</v>
      </c>
      <c r="H38" s="99">
        <v>1.462962962962963E-2</v>
      </c>
      <c r="I38" s="99">
        <f t="shared" si="1"/>
        <v>9.6064814814814797E-4</v>
      </c>
      <c r="J38" s="46">
        <f t="shared" si="0"/>
        <v>42.721518987341774</v>
      </c>
      <c r="K38" s="27"/>
      <c r="L38" s="82"/>
    </row>
    <row r="39" spans="1:12" s="4" customFormat="1" ht="18" x14ac:dyDescent="0.25">
      <c r="A39" s="83">
        <v>17</v>
      </c>
      <c r="B39" s="27">
        <v>18</v>
      </c>
      <c r="C39" s="32">
        <v>10113102384</v>
      </c>
      <c r="D39" s="33" t="s">
        <v>246</v>
      </c>
      <c r="E39" s="65" t="s">
        <v>247</v>
      </c>
      <c r="F39" s="93" t="s">
        <v>39</v>
      </c>
      <c r="G39" s="66" t="s">
        <v>76</v>
      </c>
      <c r="H39" s="99">
        <v>1.4652777777777778E-2</v>
      </c>
      <c r="I39" s="99">
        <f t="shared" si="1"/>
        <v>9.8379629629629685E-4</v>
      </c>
      <c r="J39" s="46">
        <f t="shared" si="0"/>
        <v>42.654028436018955</v>
      </c>
      <c r="K39" s="27"/>
      <c r="L39" s="82"/>
    </row>
    <row r="40" spans="1:12" s="4" customFormat="1" ht="18" x14ac:dyDescent="0.25">
      <c r="A40" s="83">
        <v>18</v>
      </c>
      <c r="B40" s="27">
        <v>68</v>
      </c>
      <c r="C40" s="32">
        <v>10125967012</v>
      </c>
      <c r="D40" s="33" t="s">
        <v>88</v>
      </c>
      <c r="E40" s="65" t="s">
        <v>89</v>
      </c>
      <c r="F40" s="93" t="s">
        <v>30</v>
      </c>
      <c r="G40" s="66" t="s">
        <v>72</v>
      </c>
      <c r="H40" s="99">
        <v>1.4664351851851852E-2</v>
      </c>
      <c r="I40" s="99">
        <f t="shared" si="1"/>
        <v>9.9537037037037042E-4</v>
      </c>
      <c r="J40" s="46">
        <f t="shared" si="0"/>
        <v>42.620363062352013</v>
      </c>
      <c r="K40" s="27"/>
      <c r="L40" s="82"/>
    </row>
    <row r="41" spans="1:12" s="4" customFormat="1" ht="18" x14ac:dyDescent="0.25">
      <c r="A41" s="83">
        <v>19</v>
      </c>
      <c r="B41" s="27">
        <v>2</v>
      </c>
      <c r="C41" s="32">
        <v>10113386213</v>
      </c>
      <c r="D41" s="33" t="s">
        <v>136</v>
      </c>
      <c r="E41" s="65" t="s">
        <v>137</v>
      </c>
      <c r="F41" s="93" t="s">
        <v>30</v>
      </c>
      <c r="G41" s="66" t="s">
        <v>61</v>
      </c>
      <c r="H41" s="99">
        <v>1.4675925925925926E-2</v>
      </c>
      <c r="I41" s="99">
        <f t="shared" si="1"/>
        <v>1.006944444444444E-3</v>
      </c>
      <c r="J41" s="46">
        <f t="shared" si="0"/>
        <v>42.586750788643535</v>
      </c>
      <c r="K41" s="27"/>
      <c r="L41" s="82"/>
    </row>
    <row r="42" spans="1:12" s="4" customFormat="1" ht="18" x14ac:dyDescent="0.25">
      <c r="A42" s="83">
        <v>20</v>
      </c>
      <c r="B42" s="27">
        <v>105</v>
      </c>
      <c r="C42" s="32">
        <v>10116165463</v>
      </c>
      <c r="D42" s="33" t="s">
        <v>248</v>
      </c>
      <c r="E42" s="65" t="s">
        <v>249</v>
      </c>
      <c r="F42" s="93" t="s">
        <v>30</v>
      </c>
      <c r="G42" s="66" t="s">
        <v>84</v>
      </c>
      <c r="H42" s="99">
        <v>1.4699074074074074E-2</v>
      </c>
      <c r="I42" s="99">
        <f t="shared" si="1"/>
        <v>1.0300925925925929E-3</v>
      </c>
      <c r="J42" s="46">
        <f t="shared" si="0"/>
        <v>42.519685039370074</v>
      </c>
      <c r="K42" s="27"/>
      <c r="L42" s="82"/>
    </row>
    <row r="43" spans="1:12" s="4" customFormat="1" ht="18" x14ac:dyDescent="0.25">
      <c r="A43" s="83">
        <v>21</v>
      </c>
      <c r="B43" s="27">
        <v>128</v>
      </c>
      <c r="C43" s="32">
        <v>10131168939</v>
      </c>
      <c r="D43" s="33" t="s">
        <v>121</v>
      </c>
      <c r="E43" s="65">
        <v>39274</v>
      </c>
      <c r="F43" s="93" t="s">
        <v>30</v>
      </c>
      <c r="G43" s="66" t="s">
        <v>123</v>
      </c>
      <c r="H43" s="99">
        <v>1.4733796296296295E-2</v>
      </c>
      <c r="I43" s="99">
        <f t="shared" si="1"/>
        <v>1.0648148148148136E-3</v>
      </c>
      <c r="J43" s="46">
        <f t="shared" si="0"/>
        <v>42.419481539670073</v>
      </c>
      <c r="K43" s="27"/>
      <c r="L43" s="82"/>
    </row>
    <row r="44" spans="1:12" s="4" customFormat="1" ht="18" x14ac:dyDescent="0.25">
      <c r="A44" s="83">
        <v>22</v>
      </c>
      <c r="B44" s="27">
        <v>88</v>
      </c>
      <c r="C44" s="32">
        <v>10137306312</v>
      </c>
      <c r="D44" s="33" t="s">
        <v>108</v>
      </c>
      <c r="E44" s="65" t="s">
        <v>109</v>
      </c>
      <c r="F44" s="93" t="s">
        <v>41</v>
      </c>
      <c r="G44" s="66" t="s">
        <v>84</v>
      </c>
      <c r="H44" s="99">
        <v>1.4733796296296295E-2</v>
      </c>
      <c r="I44" s="99">
        <f t="shared" si="1"/>
        <v>1.0648148148148136E-3</v>
      </c>
      <c r="J44" s="46">
        <f t="shared" si="0"/>
        <v>42.419481539670073</v>
      </c>
      <c r="K44" s="27"/>
      <c r="L44" s="82"/>
    </row>
    <row r="45" spans="1:12" s="4" customFormat="1" ht="18" x14ac:dyDescent="0.25">
      <c r="A45" s="83">
        <v>23</v>
      </c>
      <c r="B45" s="27">
        <v>119</v>
      </c>
      <c r="C45" s="32">
        <v>10103547177</v>
      </c>
      <c r="D45" s="33" t="s">
        <v>117</v>
      </c>
      <c r="E45" s="65">
        <v>39093</v>
      </c>
      <c r="F45" s="93" t="s">
        <v>30</v>
      </c>
      <c r="G45" s="66" t="s">
        <v>118</v>
      </c>
      <c r="H45" s="99">
        <v>1.4745370370370372E-2</v>
      </c>
      <c r="I45" s="99">
        <f t="shared" si="1"/>
        <v>1.0763888888888906E-3</v>
      </c>
      <c r="J45" s="46">
        <f t="shared" si="0"/>
        <v>42.3861852433281</v>
      </c>
      <c r="K45" s="27"/>
      <c r="L45" s="82"/>
    </row>
    <row r="46" spans="1:12" s="4" customFormat="1" ht="18" x14ac:dyDescent="0.25">
      <c r="A46" s="83">
        <v>24</v>
      </c>
      <c r="B46" s="27">
        <v>125</v>
      </c>
      <c r="C46" s="32">
        <v>10131547845</v>
      </c>
      <c r="D46" s="33" t="s">
        <v>48</v>
      </c>
      <c r="E46" s="65" t="s">
        <v>128</v>
      </c>
      <c r="F46" s="93" t="s">
        <v>30</v>
      </c>
      <c r="G46" s="66" t="s">
        <v>129</v>
      </c>
      <c r="H46" s="99">
        <v>1.4745370370370372E-2</v>
      </c>
      <c r="I46" s="99">
        <f t="shared" si="1"/>
        <v>1.0763888888888906E-3</v>
      </c>
      <c r="J46" s="46">
        <f t="shared" si="0"/>
        <v>42.3861852433281</v>
      </c>
      <c r="K46" s="27"/>
      <c r="L46" s="82"/>
    </row>
    <row r="47" spans="1:12" s="4" customFormat="1" ht="18" x14ac:dyDescent="0.25">
      <c r="A47" s="83">
        <v>25</v>
      </c>
      <c r="B47" s="27">
        <v>82</v>
      </c>
      <c r="C47" s="32">
        <v>10111626065</v>
      </c>
      <c r="D47" s="33" t="s">
        <v>222</v>
      </c>
      <c r="E47" s="65" t="s">
        <v>223</v>
      </c>
      <c r="F47" s="93" t="s">
        <v>30</v>
      </c>
      <c r="G47" s="66" t="s">
        <v>84</v>
      </c>
      <c r="H47" s="99">
        <v>1.4791666666666668E-2</v>
      </c>
      <c r="I47" s="99">
        <f t="shared" si="1"/>
        <v>1.1226851851851866E-3</v>
      </c>
      <c r="J47" s="46">
        <f t="shared" si="0"/>
        <v>42.25352112676056</v>
      </c>
      <c r="K47" s="27"/>
      <c r="L47" s="82"/>
    </row>
    <row r="48" spans="1:12" s="4" customFormat="1" ht="18" x14ac:dyDescent="0.25">
      <c r="A48" s="83">
        <v>26</v>
      </c>
      <c r="B48" s="27">
        <v>37</v>
      </c>
      <c r="C48" s="32">
        <v>10107167907</v>
      </c>
      <c r="D48" s="33" t="s">
        <v>104</v>
      </c>
      <c r="E48" s="65" t="s">
        <v>79</v>
      </c>
      <c r="F48" s="93" t="s">
        <v>30</v>
      </c>
      <c r="G48" s="66" t="s">
        <v>105</v>
      </c>
      <c r="H48" s="99">
        <v>1.4814814814814814E-2</v>
      </c>
      <c r="I48" s="99">
        <f t="shared" si="1"/>
        <v>1.145833333333332E-3</v>
      </c>
      <c r="J48" s="46">
        <f t="shared" si="0"/>
        <v>42.187500000000007</v>
      </c>
      <c r="K48" s="27"/>
      <c r="L48" s="82"/>
    </row>
    <row r="49" spans="1:12" s="4" customFormat="1" ht="18" x14ac:dyDescent="0.25">
      <c r="A49" s="83">
        <v>27</v>
      </c>
      <c r="B49" s="27">
        <v>140</v>
      </c>
      <c r="C49" s="32">
        <v>10131460747</v>
      </c>
      <c r="D49" s="33" t="s">
        <v>146</v>
      </c>
      <c r="E49" s="65" t="s">
        <v>147</v>
      </c>
      <c r="F49" s="93" t="s">
        <v>39</v>
      </c>
      <c r="G49" s="66" t="s">
        <v>78</v>
      </c>
      <c r="H49" s="99">
        <v>1.4826388888888889E-2</v>
      </c>
      <c r="I49" s="99">
        <f t="shared" si="1"/>
        <v>1.1574074074074073E-3</v>
      </c>
      <c r="J49" s="46">
        <f t="shared" si="0"/>
        <v>42.15456674473068</v>
      </c>
      <c r="K49" s="27"/>
      <c r="L49" s="82"/>
    </row>
    <row r="50" spans="1:12" s="4" customFormat="1" ht="18" x14ac:dyDescent="0.25">
      <c r="A50" s="83">
        <v>28</v>
      </c>
      <c r="B50" s="27">
        <v>29</v>
      </c>
      <c r="C50" s="32">
        <v>10123564341</v>
      </c>
      <c r="D50" s="33" t="s">
        <v>110</v>
      </c>
      <c r="E50" s="65" t="s">
        <v>111</v>
      </c>
      <c r="F50" s="93" t="s">
        <v>30</v>
      </c>
      <c r="G50" s="66" t="s">
        <v>112</v>
      </c>
      <c r="H50" s="99">
        <v>1.4849537037037036E-2</v>
      </c>
      <c r="I50" s="99">
        <f t="shared" ref="I50:I113" si="2">H50-$H$23</f>
        <v>1.1805555555555545E-3</v>
      </c>
      <c r="J50" s="46">
        <f t="shared" ref="J50:J113" si="3">$K$19/((H50*24))</f>
        <v>42.088854247856588</v>
      </c>
      <c r="K50" s="27"/>
      <c r="L50" s="82"/>
    </row>
    <row r="51" spans="1:12" s="4" customFormat="1" ht="18" x14ac:dyDescent="0.25">
      <c r="A51" s="83">
        <v>29</v>
      </c>
      <c r="B51" s="27">
        <v>111</v>
      </c>
      <c r="C51" s="32">
        <v>10136817470</v>
      </c>
      <c r="D51" s="33" t="s">
        <v>124</v>
      </c>
      <c r="E51" s="65" t="s">
        <v>125</v>
      </c>
      <c r="F51" s="93" t="s">
        <v>30</v>
      </c>
      <c r="G51" s="66" t="s">
        <v>118</v>
      </c>
      <c r="H51" s="99">
        <v>1.4872685185185185E-2</v>
      </c>
      <c r="I51" s="99">
        <f t="shared" si="2"/>
        <v>1.2037037037037034E-3</v>
      </c>
      <c r="J51" s="46">
        <f t="shared" si="3"/>
        <v>42.023346303501945</v>
      </c>
      <c r="K51" s="27"/>
      <c r="L51" s="82"/>
    </row>
    <row r="52" spans="1:12" s="4" customFormat="1" ht="18" x14ac:dyDescent="0.25">
      <c r="A52" s="83">
        <v>30</v>
      </c>
      <c r="B52" s="27">
        <v>80</v>
      </c>
      <c r="C52" s="32">
        <v>10137306716</v>
      </c>
      <c r="D52" s="33" t="s">
        <v>134</v>
      </c>
      <c r="E52" s="65" t="s">
        <v>135</v>
      </c>
      <c r="F52" s="93" t="s">
        <v>41</v>
      </c>
      <c r="G52" s="66" t="s">
        <v>84</v>
      </c>
      <c r="H52" s="99">
        <v>1.4930555555555556E-2</v>
      </c>
      <c r="I52" s="99">
        <f t="shared" si="2"/>
        <v>1.2615740740740747E-3</v>
      </c>
      <c r="J52" s="46">
        <f t="shared" si="3"/>
        <v>41.860465116279066</v>
      </c>
      <c r="K52" s="27"/>
      <c r="L52" s="82"/>
    </row>
    <row r="53" spans="1:12" s="4" customFormat="1" ht="18" x14ac:dyDescent="0.25">
      <c r="A53" s="83">
        <v>31</v>
      </c>
      <c r="B53" s="27">
        <v>6</v>
      </c>
      <c r="C53" s="32">
        <v>10104182428</v>
      </c>
      <c r="D53" s="33" t="s">
        <v>250</v>
      </c>
      <c r="E53" s="65" t="s">
        <v>251</v>
      </c>
      <c r="F53" s="93" t="s">
        <v>30</v>
      </c>
      <c r="G53" s="66" t="s">
        <v>61</v>
      </c>
      <c r="H53" s="99">
        <v>1.4953703703703705E-2</v>
      </c>
      <c r="I53" s="99">
        <f t="shared" si="2"/>
        <v>1.2847222222222236E-3</v>
      </c>
      <c r="J53" s="46">
        <f t="shared" si="3"/>
        <v>41.795665634674918</v>
      </c>
      <c r="K53" s="27"/>
      <c r="L53" s="82"/>
    </row>
    <row r="54" spans="1:12" s="4" customFormat="1" ht="18" x14ac:dyDescent="0.25">
      <c r="A54" s="83">
        <v>32</v>
      </c>
      <c r="B54" s="27">
        <v>58</v>
      </c>
      <c r="C54" s="32">
        <v>10125033081</v>
      </c>
      <c r="D54" s="33" t="s">
        <v>252</v>
      </c>
      <c r="E54" s="65" t="s">
        <v>253</v>
      </c>
      <c r="F54" s="93" t="s">
        <v>30</v>
      </c>
      <c r="G54" s="66" t="s">
        <v>254</v>
      </c>
      <c r="H54" s="99">
        <v>1.4976851851851852E-2</v>
      </c>
      <c r="I54" s="99">
        <f t="shared" si="2"/>
        <v>1.3078703703703707E-3</v>
      </c>
      <c r="J54" s="46">
        <f t="shared" si="3"/>
        <v>41.731066460587321</v>
      </c>
      <c r="K54" s="27"/>
      <c r="L54" s="82"/>
    </row>
    <row r="55" spans="1:12" s="4" customFormat="1" ht="18" x14ac:dyDescent="0.25">
      <c r="A55" s="83">
        <v>33</v>
      </c>
      <c r="B55" s="27">
        <v>134</v>
      </c>
      <c r="C55" s="32">
        <v>10117352095</v>
      </c>
      <c r="D55" s="33" t="s">
        <v>255</v>
      </c>
      <c r="E55" s="65" t="s">
        <v>256</v>
      </c>
      <c r="F55" s="93" t="s">
        <v>30</v>
      </c>
      <c r="G55" s="66" t="s">
        <v>206</v>
      </c>
      <c r="H55" s="99">
        <v>1.5011574074074075E-2</v>
      </c>
      <c r="I55" s="99">
        <f t="shared" si="2"/>
        <v>1.3425925925925931E-3</v>
      </c>
      <c r="J55" s="46">
        <f t="shared" si="3"/>
        <v>41.634541249036232</v>
      </c>
      <c r="K55" s="27"/>
      <c r="L55" s="82"/>
    </row>
    <row r="56" spans="1:12" s="4" customFormat="1" ht="18" x14ac:dyDescent="0.25">
      <c r="A56" s="83">
        <v>34</v>
      </c>
      <c r="B56" s="27">
        <v>102</v>
      </c>
      <c r="C56" s="32">
        <v>10105798688</v>
      </c>
      <c r="D56" s="33" t="s">
        <v>257</v>
      </c>
      <c r="E56" s="65" t="s">
        <v>258</v>
      </c>
      <c r="F56" s="93" t="s">
        <v>30</v>
      </c>
      <c r="G56" s="66" t="s">
        <v>84</v>
      </c>
      <c r="H56" s="99">
        <v>1.5011574074074075E-2</v>
      </c>
      <c r="I56" s="99">
        <f t="shared" si="2"/>
        <v>1.3425925925925931E-3</v>
      </c>
      <c r="J56" s="46">
        <f t="shared" si="3"/>
        <v>41.634541249036232</v>
      </c>
      <c r="K56" s="27"/>
      <c r="L56" s="82"/>
    </row>
    <row r="57" spans="1:12" s="4" customFormat="1" ht="18" x14ac:dyDescent="0.25">
      <c r="A57" s="83">
        <v>35</v>
      </c>
      <c r="B57" s="27">
        <v>127</v>
      </c>
      <c r="C57" s="32">
        <v>10126951964</v>
      </c>
      <c r="D57" s="33" t="s">
        <v>130</v>
      </c>
      <c r="E57" s="65" t="s">
        <v>131</v>
      </c>
      <c r="F57" s="93" t="s">
        <v>30</v>
      </c>
      <c r="G57" s="66" t="s">
        <v>123</v>
      </c>
      <c r="H57" s="99">
        <v>1.5023148148148148E-2</v>
      </c>
      <c r="I57" s="99">
        <f t="shared" si="2"/>
        <v>1.3541666666666667E-3</v>
      </c>
      <c r="J57" s="46">
        <f t="shared" si="3"/>
        <v>41.602465331278886</v>
      </c>
      <c r="K57" s="27"/>
      <c r="L57" s="82"/>
    </row>
    <row r="58" spans="1:12" s="4" customFormat="1" ht="18" x14ac:dyDescent="0.25">
      <c r="A58" s="83">
        <v>36</v>
      </c>
      <c r="B58" s="27">
        <v>44</v>
      </c>
      <c r="C58" s="32">
        <v>10125505048</v>
      </c>
      <c r="D58" s="33" t="s">
        <v>115</v>
      </c>
      <c r="E58" s="65" t="s">
        <v>116</v>
      </c>
      <c r="F58" s="93" t="s">
        <v>30</v>
      </c>
      <c r="G58" s="66" t="s">
        <v>72</v>
      </c>
      <c r="H58" s="99">
        <v>1.5023148148148148E-2</v>
      </c>
      <c r="I58" s="99">
        <f t="shared" si="2"/>
        <v>1.3541666666666667E-3</v>
      </c>
      <c r="J58" s="46">
        <f t="shared" si="3"/>
        <v>41.602465331278886</v>
      </c>
      <c r="K58" s="27"/>
      <c r="L58" s="82"/>
    </row>
    <row r="59" spans="1:12" s="4" customFormat="1" ht="18" x14ac:dyDescent="0.25">
      <c r="A59" s="83">
        <v>37</v>
      </c>
      <c r="B59" s="27">
        <v>1</v>
      </c>
      <c r="C59" s="32">
        <v>10116167281</v>
      </c>
      <c r="D59" s="33" t="s">
        <v>47</v>
      </c>
      <c r="E59" s="65" t="s">
        <v>144</v>
      </c>
      <c r="F59" s="93" t="s">
        <v>30</v>
      </c>
      <c r="G59" s="66" t="s">
        <v>61</v>
      </c>
      <c r="H59" s="99">
        <v>1.5046296296296295E-2</v>
      </c>
      <c r="I59" s="99">
        <f t="shared" si="2"/>
        <v>1.3773148148148139E-3</v>
      </c>
      <c r="J59" s="46">
        <f t="shared" si="3"/>
        <v>41.53846153846154</v>
      </c>
      <c r="K59" s="27"/>
      <c r="L59" s="82"/>
    </row>
    <row r="60" spans="1:12" s="4" customFormat="1" ht="18" x14ac:dyDescent="0.25">
      <c r="A60" s="83">
        <v>38</v>
      </c>
      <c r="B60" s="27">
        <v>101</v>
      </c>
      <c r="C60" s="32">
        <v>10106037350</v>
      </c>
      <c r="D60" s="33" t="s">
        <v>259</v>
      </c>
      <c r="E60" s="65" t="s">
        <v>260</v>
      </c>
      <c r="F60" s="93" t="s">
        <v>30</v>
      </c>
      <c r="G60" s="66" t="s">
        <v>84</v>
      </c>
      <c r="H60" s="99">
        <v>1.5138888888888889E-2</v>
      </c>
      <c r="I60" s="99">
        <f t="shared" si="2"/>
        <v>1.4699074074074076E-3</v>
      </c>
      <c r="J60" s="46">
        <f t="shared" si="3"/>
        <v>41.284403669724767</v>
      </c>
      <c r="K60" s="27"/>
      <c r="L60" s="82"/>
    </row>
    <row r="61" spans="1:12" s="4" customFormat="1" ht="18" x14ac:dyDescent="0.25">
      <c r="A61" s="83">
        <v>39</v>
      </c>
      <c r="B61" s="27">
        <v>83</v>
      </c>
      <c r="C61" s="32">
        <v>10137272259</v>
      </c>
      <c r="D61" s="33" t="s">
        <v>106</v>
      </c>
      <c r="E61" s="65" t="s">
        <v>107</v>
      </c>
      <c r="F61" s="93" t="s">
        <v>41</v>
      </c>
      <c r="G61" s="66" t="s">
        <v>84</v>
      </c>
      <c r="H61" s="99">
        <v>1.5162037037037036E-2</v>
      </c>
      <c r="I61" s="99">
        <f t="shared" si="2"/>
        <v>1.4930555555555548E-3</v>
      </c>
      <c r="J61" s="46">
        <f t="shared" si="3"/>
        <v>41.221374045801525</v>
      </c>
      <c r="K61" s="27"/>
      <c r="L61" s="82"/>
    </row>
    <row r="62" spans="1:12" s="4" customFormat="1" ht="18" x14ac:dyDescent="0.25">
      <c r="A62" s="83">
        <v>40</v>
      </c>
      <c r="B62" s="27">
        <v>14</v>
      </c>
      <c r="C62" s="32">
        <v>10113103091</v>
      </c>
      <c r="D62" s="33" t="s">
        <v>119</v>
      </c>
      <c r="E62" s="65" t="s">
        <v>120</v>
      </c>
      <c r="F62" s="93" t="s">
        <v>30</v>
      </c>
      <c r="G62" s="66" t="s">
        <v>73</v>
      </c>
      <c r="H62" s="99">
        <v>1.5208333333333332E-2</v>
      </c>
      <c r="I62" s="99">
        <f t="shared" si="2"/>
        <v>1.5393518518518508E-3</v>
      </c>
      <c r="J62" s="46">
        <f t="shared" si="3"/>
        <v>41.095890410958908</v>
      </c>
      <c r="K62" s="27"/>
      <c r="L62" s="82"/>
    </row>
    <row r="63" spans="1:12" s="4" customFormat="1" ht="18" x14ac:dyDescent="0.25">
      <c r="A63" s="83">
        <v>41</v>
      </c>
      <c r="B63" s="27">
        <v>39</v>
      </c>
      <c r="C63" s="32">
        <v>10107322194</v>
      </c>
      <c r="D63" s="33" t="s">
        <v>142</v>
      </c>
      <c r="E63" s="65" t="s">
        <v>143</v>
      </c>
      <c r="F63" s="93" t="s">
        <v>30</v>
      </c>
      <c r="G63" s="66" t="s">
        <v>105</v>
      </c>
      <c r="H63" s="99">
        <v>1.5208333333333332E-2</v>
      </c>
      <c r="I63" s="99">
        <f t="shared" si="2"/>
        <v>1.5393518518518508E-3</v>
      </c>
      <c r="J63" s="46">
        <f t="shared" si="3"/>
        <v>41.095890410958908</v>
      </c>
      <c r="K63" s="27"/>
      <c r="L63" s="82"/>
    </row>
    <row r="64" spans="1:12" s="4" customFormat="1" ht="18" x14ac:dyDescent="0.25">
      <c r="A64" s="83">
        <v>42</v>
      </c>
      <c r="B64" s="27">
        <v>4</v>
      </c>
      <c r="C64" s="32">
        <v>10113107135</v>
      </c>
      <c r="D64" s="33" t="s">
        <v>59</v>
      </c>
      <c r="E64" s="65" t="s">
        <v>158</v>
      </c>
      <c r="F64" s="93" t="s">
        <v>30</v>
      </c>
      <c r="G64" s="66" t="s">
        <v>61</v>
      </c>
      <c r="H64" s="99">
        <v>1.5219907407407409E-2</v>
      </c>
      <c r="I64" s="99">
        <f t="shared" si="2"/>
        <v>1.5509259259259278E-3</v>
      </c>
      <c r="J64" s="46">
        <f t="shared" si="3"/>
        <v>41.064638783269956</v>
      </c>
      <c r="K64" s="27"/>
      <c r="L64" s="82"/>
    </row>
    <row r="65" spans="1:12" s="4" customFormat="1" ht="18" x14ac:dyDescent="0.25">
      <c r="A65" s="83">
        <v>43</v>
      </c>
      <c r="B65" s="27">
        <v>100</v>
      </c>
      <c r="C65" s="32">
        <v>10116160918</v>
      </c>
      <c r="D65" s="33" t="s">
        <v>261</v>
      </c>
      <c r="E65" s="65" t="s">
        <v>262</v>
      </c>
      <c r="F65" s="93" t="s">
        <v>39</v>
      </c>
      <c r="G65" s="66" t="s">
        <v>84</v>
      </c>
      <c r="H65" s="99">
        <v>1.5231481481481483E-2</v>
      </c>
      <c r="I65" s="99">
        <f t="shared" si="2"/>
        <v>1.5625000000000014E-3</v>
      </c>
      <c r="J65" s="46">
        <f t="shared" si="3"/>
        <v>41.033434650455924</v>
      </c>
      <c r="K65" s="27"/>
      <c r="L65" s="82"/>
    </row>
    <row r="66" spans="1:12" s="4" customFormat="1" ht="18" x14ac:dyDescent="0.25">
      <c r="A66" s="83">
        <v>44</v>
      </c>
      <c r="B66" s="27">
        <v>147</v>
      </c>
      <c r="C66" s="32">
        <v>10115495355</v>
      </c>
      <c r="D66" s="33" t="s">
        <v>219</v>
      </c>
      <c r="E66" s="65" t="s">
        <v>220</v>
      </c>
      <c r="F66" s="93" t="s">
        <v>39</v>
      </c>
      <c r="G66" s="66" t="s">
        <v>221</v>
      </c>
      <c r="H66" s="99">
        <v>1.5231481481481483E-2</v>
      </c>
      <c r="I66" s="99">
        <f t="shared" si="2"/>
        <v>1.5625000000000014E-3</v>
      </c>
      <c r="J66" s="46">
        <f t="shared" si="3"/>
        <v>41.033434650455924</v>
      </c>
      <c r="K66" s="27"/>
      <c r="L66" s="82"/>
    </row>
    <row r="67" spans="1:12" s="4" customFormat="1" ht="18" x14ac:dyDescent="0.25">
      <c r="A67" s="83">
        <v>45</v>
      </c>
      <c r="B67" s="27">
        <v>104</v>
      </c>
      <c r="C67" s="32">
        <v>10114922954</v>
      </c>
      <c r="D67" s="33" t="s">
        <v>145</v>
      </c>
      <c r="E67" s="65" t="s">
        <v>71</v>
      </c>
      <c r="F67" s="93" t="s">
        <v>30</v>
      </c>
      <c r="G67" s="66" t="s">
        <v>84</v>
      </c>
      <c r="H67" s="99">
        <v>1.5289351851851851E-2</v>
      </c>
      <c r="I67" s="99">
        <f t="shared" si="2"/>
        <v>1.6203703703703692E-3</v>
      </c>
      <c r="J67" s="46">
        <f t="shared" si="3"/>
        <v>40.878122634367905</v>
      </c>
      <c r="K67" s="27"/>
      <c r="L67" s="82"/>
    </row>
    <row r="68" spans="1:12" s="4" customFormat="1" ht="18" x14ac:dyDescent="0.25">
      <c r="A68" s="83">
        <v>46</v>
      </c>
      <c r="B68" s="27">
        <v>26</v>
      </c>
      <c r="C68" s="32">
        <v>10127039769</v>
      </c>
      <c r="D68" s="33" t="s">
        <v>150</v>
      </c>
      <c r="E68" s="65" t="s">
        <v>151</v>
      </c>
      <c r="F68" s="93" t="s">
        <v>30</v>
      </c>
      <c r="G68" s="66" t="s">
        <v>69</v>
      </c>
      <c r="H68" s="99">
        <v>1.5324074074074073E-2</v>
      </c>
      <c r="I68" s="99">
        <f t="shared" si="2"/>
        <v>1.6550925925925917E-3</v>
      </c>
      <c r="J68" s="46">
        <f t="shared" si="3"/>
        <v>40.785498489425983</v>
      </c>
      <c r="K68" s="27"/>
      <c r="L68" s="82"/>
    </row>
    <row r="69" spans="1:12" s="4" customFormat="1" ht="18" x14ac:dyDescent="0.25">
      <c r="A69" s="83">
        <v>47</v>
      </c>
      <c r="B69" s="27">
        <v>138</v>
      </c>
      <c r="C69" s="32">
        <v>10113385102</v>
      </c>
      <c r="D69" s="33" t="s">
        <v>263</v>
      </c>
      <c r="E69" s="65" t="s">
        <v>264</v>
      </c>
      <c r="F69" s="93" t="s">
        <v>39</v>
      </c>
      <c r="G69" s="66" t="s">
        <v>105</v>
      </c>
      <c r="H69" s="99">
        <v>1.5347222222222222E-2</v>
      </c>
      <c r="I69" s="99">
        <f t="shared" si="2"/>
        <v>1.6782407407407406E-3</v>
      </c>
      <c r="J69" s="46">
        <f t="shared" si="3"/>
        <v>40.723981900452486</v>
      </c>
      <c r="K69" s="27"/>
      <c r="L69" s="82"/>
    </row>
    <row r="70" spans="1:12" s="4" customFormat="1" ht="18" x14ac:dyDescent="0.25">
      <c r="A70" s="83">
        <v>48</v>
      </c>
      <c r="B70" s="27">
        <v>35</v>
      </c>
      <c r="C70" s="32">
        <v>10127428274</v>
      </c>
      <c r="D70" s="33" t="s">
        <v>46</v>
      </c>
      <c r="E70" s="65" t="s">
        <v>126</v>
      </c>
      <c r="F70" s="93" t="s">
        <v>30</v>
      </c>
      <c r="G70" s="66" t="s">
        <v>127</v>
      </c>
      <c r="H70" s="99">
        <v>1.5358796296296296E-2</v>
      </c>
      <c r="I70" s="99">
        <f t="shared" si="2"/>
        <v>1.6898148148148141E-3</v>
      </c>
      <c r="J70" s="46">
        <f t="shared" si="3"/>
        <v>40.693293142426526</v>
      </c>
      <c r="K70" s="27"/>
      <c r="L70" s="82"/>
    </row>
    <row r="71" spans="1:12" s="4" customFormat="1" ht="18" x14ac:dyDescent="0.25">
      <c r="A71" s="83">
        <v>49</v>
      </c>
      <c r="B71" s="27">
        <v>137</v>
      </c>
      <c r="C71" s="32">
        <v>10113341652</v>
      </c>
      <c r="D71" s="33" t="s">
        <v>138</v>
      </c>
      <c r="E71" s="65" t="s">
        <v>139</v>
      </c>
      <c r="F71" s="93" t="s">
        <v>30</v>
      </c>
      <c r="G71" s="66" t="s">
        <v>78</v>
      </c>
      <c r="H71" s="99">
        <v>1.5370370370370369E-2</v>
      </c>
      <c r="I71" s="99">
        <f t="shared" si="2"/>
        <v>1.7013888888888877E-3</v>
      </c>
      <c r="J71" s="46">
        <f t="shared" si="3"/>
        <v>40.662650602409641</v>
      </c>
      <c r="K71" s="27"/>
      <c r="L71" s="82"/>
    </row>
    <row r="72" spans="1:12" s="4" customFormat="1" ht="18" x14ac:dyDescent="0.25">
      <c r="A72" s="83">
        <v>50</v>
      </c>
      <c r="B72" s="27">
        <v>36</v>
      </c>
      <c r="C72" s="32">
        <v>10106075645</v>
      </c>
      <c r="D72" s="33" t="s">
        <v>166</v>
      </c>
      <c r="E72" s="65" t="s">
        <v>167</v>
      </c>
      <c r="F72" s="93" t="s">
        <v>30</v>
      </c>
      <c r="G72" s="66" t="s">
        <v>105</v>
      </c>
      <c r="H72" s="99">
        <v>1.539351851851852E-2</v>
      </c>
      <c r="I72" s="99">
        <f t="shared" si="2"/>
        <v>1.7245370370370383E-3</v>
      </c>
      <c r="J72" s="46">
        <f t="shared" si="3"/>
        <v>40.601503759398497</v>
      </c>
      <c r="K72" s="27"/>
      <c r="L72" s="82"/>
    </row>
    <row r="73" spans="1:12" s="4" customFormat="1" ht="18" x14ac:dyDescent="0.25">
      <c r="A73" s="83">
        <v>51</v>
      </c>
      <c r="B73" s="27">
        <v>76</v>
      </c>
      <c r="C73" s="32">
        <v>10140726570</v>
      </c>
      <c r="D73" s="33" t="s">
        <v>148</v>
      </c>
      <c r="E73" s="65" t="s">
        <v>149</v>
      </c>
      <c r="F73" s="93" t="s">
        <v>39</v>
      </c>
      <c r="G73" s="66" t="s">
        <v>70</v>
      </c>
      <c r="H73" s="99">
        <v>1.5439814814814816E-2</v>
      </c>
      <c r="I73" s="99">
        <f t="shared" si="2"/>
        <v>1.7708333333333343E-3</v>
      </c>
      <c r="J73" s="46">
        <f t="shared" si="3"/>
        <v>40.479760119940025</v>
      </c>
      <c r="K73" s="27"/>
      <c r="L73" s="82"/>
    </row>
    <row r="74" spans="1:12" s="4" customFormat="1" ht="18" x14ac:dyDescent="0.25">
      <c r="A74" s="83">
        <v>52</v>
      </c>
      <c r="B74" s="27">
        <v>201</v>
      </c>
      <c r="C74" s="32">
        <v>10094202643</v>
      </c>
      <c r="D74" s="33" t="s">
        <v>265</v>
      </c>
      <c r="E74" s="65" t="s">
        <v>266</v>
      </c>
      <c r="F74" s="93" t="s">
        <v>30</v>
      </c>
      <c r="G74" s="66" t="s">
        <v>218</v>
      </c>
      <c r="H74" s="99">
        <v>1.5497685185185186E-2</v>
      </c>
      <c r="I74" s="99">
        <f t="shared" si="2"/>
        <v>1.8287037037037039E-3</v>
      </c>
      <c r="J74" s="46">
        <f t="shared" si="3"/>
        <v>40.32860343539955</v>
      </c>
      <c r="K74" s="27"/>
      <c r="L74" s="82"/>
    </row>
    <row r="75" spans="1:12" s="4" customFormat="1" ht="18" x14ac:dyDescent="0.25">
      <c r="A75" s="83">
        <v>53</v>
      </c>
      <c r="B75" s="27">
        <v>131</v>
      </c>
      <c r="C75" s="32">
        <v>10120394360</v>
      </c>
      <c r="D75" s="33" t="s">
        <v>177</v>
      </c>
      <c r="E75" s="65" t="s">
        <v>99</v>
      </c>
      <c r="F75" s="93" t="s">
        <v>39</v>
      </c>
      <c r="G75" s="66" t="s">
        <v>163</v>
      </c>
      <c r="H75" s="99">
        <v>1.5532407407407406E-2</v>
      </c>
      <c r="I75" s="99">
        <f t="shared" si="2"/>
        <v>1.8634259259259246E-3</v>
      </c>
      <c r="J75" s="46">
        <f t="shared" si="3"/>
        <v>40.238450074515647</v>
      </c>
      <c r="K75" s="27"/>
      <c r="L75" s="82"/>
    </row>
    <row r="76" spans="1:12" s="4" customFormat="1" ht="18" x14ac:dyDescent="0.25">
      <c r="A76" s="83">
        <v>54</v>
      </c>
      <c r="B76" s="27">
        <v>132</v>
      </c>
      <c r="C76" s="32">
        <v>10143786215</v>
      </c>
      <c r="D76" s="33" t="s">
        <v>161</v>
      </c>
      <c r="E76" s="65" t="s">
        <v>162</v>
      </c>
      <c r="F76" s="93" t="s">
        <v>39</v>
      </c>
      <c r="G76" s="66" t="s">
        <v>163</v>
      </c>
      <c r="H76" s="99">
        <v>1.5532407407407406E-2</v>
      </c>
      <c r="I76" s="99">
        <f t="shared" si="2"/>
        <v>1.8634259259259246E-3</v>
      </c>
      <c r="J76" s="46">
        <f t="shared" si="3"/>
        <v>40.238450074515647</v>
      </c>
      <c r="K76" s="27"/>
      <c r="L76" s="82"/>
    </row>
    <row r="77" spans="1:12" s="4" customFormat="1" ht="18" x14ac:dyDescent="0.25">
      <c r="A77" s="83">
        <v>55</v>
      </c>
      <c r="B77" s="27">
        <v>59</v>
      </c>
      <c r="C77" s="32">
        <v>10128042105</v>
      </c>
      <c r="D77" s="33" t="s">
        <v>170</v>
      </c>
      <c r="E77" s="65" t="s">
        <v>171</v>
      </c>
      <c r="F77" s="93" t="s">
        <v>39</v>
      </c>
      <c r="G77" s="66" t="s">
        <v>72</v>
      </c>
      <c r="H77" s="99">
        <v>1.5578703703703704E-2</v>
      </c>
      <c r="I77" s="99">
        <f t="shared" si="2"/>
        <v>1.9097222222222224E-3</v>
      </c>
      <c r="J77" s="46">
        <f t="shared" si="3"/>
        <v>40.118870728083209</v>
      </c>
      <c r="K77" s="27"/>
      <c r="L77" s="82"/>
    </row>
    <row r="78" spans="1:12" s="4" customFormat="1" ht="18" x14ac:dyDescent="0.25">
      <c r="A78" s="83">
        <v>56</v>
      </c>
      <c r="B78" s="27">
        <v>204</v>
      </c>
      <c r="C78" s="32">
        <v>10141993331</v>
      </c>
      <c r="D78" s="33" t="s">
        <v>267</v>
      </c>
      <c r="E78" s="65" t="s">
        <v>268</v>
      </c>
      <c r="F78" s="93" t="s">
        <v>39</v>
      </c>
      <c r="G78" s="66" t="s">
        <v>218</v>
      </c>
      <c r="H78" s="99">
        <v>1.5590277777777778E-2</v>
      </c>
      <c r="I78" s="99">
        <f t="shared" si="2"/>
        <v>1.9212962962962959E-3</v>
      </c>
      <c r="J78" s="46">
        <f t="shared" si="3"/>
        <v>40.089086859688202</v>
      </c>
      <c r="K78" s="27"/>
      <c r="L78" s="82"/>
    </row>
    <row r="79" spans="1:12" s="4" customFormat="1" ht="18" x14ac:dyDescent="0.25">
      <c r="A79" s="83">
        <v>57</v>
      </c>
      <c r="B79" s="27">
        <v>130</v>
      </c>
      <c r="C79" s="32">
        <v>10128425152</v>
      </c>
      <c r="D79" s="33" t="s">
        <v>186</v>
      </c>
      <c r="E79" s="65">
        <v>39213</v>
      </c>
      <c r="F79" s="93" t="s">
        <v>39</v>
      </c>
      <c r="G79" s="66" t="s">
        <v>163</v>
      </c>
      <c r="H79" s="99">
        <v>1.5729166666666666E-2</v>
      </c>
      <c r="I79" s="99">
        <f t="shared" si="2"/>
        <v>2.060185185185184E-3</v>
      </c>
      <c r="J79" s="46">
        <f t="shared" si="3"/>
        <v>39.735099337748352</v>
      </c>
      <c r="K79" s="27"/>
      <c r="L79" s="82"/>
    </row>
    <row r="80" spans="1:12" s="4" customFormat="1" ht="18" x14ac:dyDescent="0.25">
      <c r="A80" s="83">
        <v>58</v>
      </c>
      <c r="B80" s="27">
        <v>103</v>
      </c>
      <c r="C80" s="32">
        <v>10141475288</v>
      </c>
      <c r="D80" s="33" t="s">
        <v>269</v>
      </c>
      <c r="E80" s="65" t="s">
        <v>270</v>
      </c>
      <c r="F80" s="93" t="s">
        <v>39</v>
      </c>
      <c r="G80" s="66" t="s">
        <v>84</v>
      </c>
      <c r="H80" s="99">
        <v>1.5752314814814813E-2</v>
      </c>
      <c r="I80" s="99">
        <f t="shared" si="2"/>
        <v>2.0833333333333311E-3</v>
      </c>
      <c r="J80" s="46">
        <f t="shared" si="3"/>
        <v>39.676708302718595</v>
      </c>
      <c r="K80" s="27"/>
      <c r="L80" s="82"/>
    </row>
    <row r="81" spans="1:12" s="4" customFormat="1" ht="18" x14ac:dyDescent="0.25">
      <c r="A81" s="83">
        <v>59</v>
      </c>
      <c r="B81" s="27">
        <v>74</v>
      </c>
      <c r="C81" s="32">
        <v>10128523963</v>
      </c>
      <c r="D81" s="33" t="s">
        <v>49</v>
      </c>
      <c r="E81" s="65">
        <v>39366</v>
      </c>
      <c r="F81" s="93" t="s">
        <v>39</v>
      </c>
      <c r="G81" s="66" t="s">
        <v>77</v>
      </c>
      <c r="H81" s="99">
        <v>1.5763888888888886E-2</v>
      </c>
      <c r="I81" s="99">
        <f t="shared" si="2"/>
        <v>2.0949074074074047E-3</v>
      </c>
      <c r="J81" s="46">
        <f t="shared" si="3"/>
        <v>39.647577092511014</v>
      </c>
      <c r="K81" s="27"/>
      <c r="L81" s="82"/>
    </row>
    <row r="82" spans="1:12" s="4" customFormat="1" ht="18" x14ac:dyDescent="0.25">
      <c r="A82" s="83">
        <v>60</v>
      </c>
      <c r="B82" s="27">
        <v>121</v>
      </c>
      <c r="C82" s="32">
        <v>10131545936</v>
      </c>
      <c r="D82" s="33" t="s">
        <v>51</v>
      </c>
      <c r="E82" s="65" t="s">
        <v>159</v>
      </c>
      <c r="F82" s="93" t="s">
        <v>30</v>
      </c>
      <c r="G82" s="66" t="s">
        <v>129</v>
      </c>
      <c r="H82" s="99">
        <v>1.5787037037037037E-2</v>
      </c>
      <c r="I82" s="99">
        <f t="shared" si="2"/>
        <v>2.1180555555555553E-3</v>
      </c>
      <c r="J82" s="46">
        <f t="shared" si="3"/>
        <v>39.589442815249264</v>
      </c>
      <c r="K82" s="27"/>
      <c r="L82" s="82"/>
    </row>
    <row r="83" spans="1:12" s="4" customFormat="1" ht="18" x14ac:dyDescent="0.25">
      <c r="A83" s="83">
        <v>61</v>
      </c>
      <c r="B83" s="27">
        <v>135</v>
      </c>
      <c r="C83" s="32">
        <v>10113665792</v>
      </c>
      <c r="D83" s="33" t="s">
        <v>204</v>
      </c>
      <c r="E83" s="65" t="s">
        <v>205</v>
      </c>
      <c r="F83" s="93" t="s">
        <v>30</v>
      </c>
      <c r="G83" s="66" t="s">
        <v>78</v>
      </c>
      <c r="H83" s="99">
        <v>1.5821759259259261E-2</v>
      </c>
      <c r="I83" s="99">
        <f t="shared" si="2"/>
        <v>2.1527777777777795E-3</v>
      </c>
      <c r="J83" s="46">
        <f t="shared" si="3"/>
        <v>39.502560351133859</v>
      </c>
      <c r="K83" s="27"/>
      <c r="L83" s="82"/>
    </row>
    <row r="84" spans="1:12" s="4" customFormat="1" ht="18" x14ac:dyDescent="0.25">
      <c r="A84" s="83">
        <v>62</v>
      </c>
      <c r="B84" s="27">
        <v>38</v>
      </c>
      <c r="C84" s="32">
        <v>10106075544</v>
      </c>
      <c r="D84" s="33" t="s">
        <v>174</v>
      </c>
      <c r="E84" s="65" t="s">
        <v>175</v>
      </c>
      <c r="F84" s="93" t="s">
        <v>30</v>
      </c>
      <c r="G84" s="66" t="s">
        <v>105</v>
      </c>
      <c r="H84" s="99">
        <v>1.5833333333333335E-2</v>
      </c>
      <c r="I84" s="99">
        <f t="shared" si="2"/>
        <v>2.1643518518518531E-3</v>
      </c>
      <c r="J84" s="46">
        <f t="shared" si="3"/>
        <v>39.473684210526315</v>
      </c>
      <c r="K84" s="27"/>
      <c r="L84" s="82"/>
    </row>
    <row r="85" spans="1:12" s="4" customFormat="1" ht="18" x14ac:dyDescent="0.25">
      <c r="A85" s="83">
        <v>63</v>
      </c>
      <c r="B85" s="27">
        <v>28</v>
      </c>
      <c r="C85" s="32">
        <v>10116100900</v>
      </c>
      <c r="D85" s="33" t="s">
        <v>140</v>
      </c>
      <c r="E85" s="65" t="s">
        <v>141</v>
      </c>
      <c r="F85" s="93" t="s">
        <v>30</v>
      </c>
      <c r="G85" s="66" t="s">
        <v>112</v>
      </c>
      <c r="H85" s="99">
        <v>1.5844907407407408E-2</v>
      </c>
      <c r="I85" s="99">
        <f t="shared" si="2"/>
        <v>2.1759259259259266E-3</v>
      </c>
      <c r="J85" s="46">
        <f t="shared" si="3"/>
        <v>39.444850255661059</v>
      </c>
      <c r="K85" s="27"/>
      <c r="L85" s="82"/>
    </row>
    <row r="86" spans="1:12" s="4" customFormat="1" ht="18" x14ac:dyDescent="0.25">
      <c r="A86" s="83">
        <v>64</v>
      </c>
      <c r="B86" s="27">
        <v>124</v>
      </c>
      <c r="C86" s="32">
        <v>10140222473</v>
      </c>
      <c r="D86" s="33" t="s">
        <v>226</v>
      </c>
      <c r="E86" s="65" t="s">
        <v>152</v>
      </c>
      <c r="F86" s="93" t="s">
        <v>39</v>
      </c>
      <c r="G86" s="66" t="s">
        <v>129</v>
      </c>
      <c r="H86" s="99">
        <v>1.5844907407407408E-2</v>
      </c>
      <c r="I86" s="99">
        <f t="shared" si="2"/>
        <v>2.1759259259259266E-3</v>
      </c>
      <c r="J86" s="46">
        <f t="shared" si="3"/>
        <v>39.444850255661059</v>
      </c>
      <c r="K86" s="27"/>
      <c r="L86" s="82"/>
    </row>
    <row r="87" spans="1:12" s="4" customFormat="1" ht="18" x14ac:dyDescent="0.25">
      <c r="A87" s="83">
        <v>65</v>
      </c>
      <c r="B87" s="27">
        <v>13</v>
      </c>
      <c r="C87" s="32">
        <v>10113557476</v>
      </c>
      <c r="D87" s="33" t="s">
        <v>178</v>
      </c>
      <c r="E87" s="65" t="s">
        <v>179</v>
      </c>
      <c r="F87" s="93" t="s">
        <v>30</v>
      </c>
      <c r="G87" s="66" t="s">
        <v>73</v>
      </c>
      <c r="H87" s="99">
        <v>1.5844907407407408E-2</v>
      </c>
      <c r="I87" s="99">
        <f t="shared" si="2"/>
        <v>2.1759259259259266E-3</v>
      </c>
      <c r="J87" s="46">
        <f t="shared" si="3"/>
        <v>39.444850255661059</v>
      </c>
      <c r="K87" s="27"/>
      <c r="L87" s="82"/>
    </row>
    <row r="88" spans="1:12" s="4" customFormat="1" ht="18" x14ac:dyDescent="0.25">
      <c r="A88" s="83">
        <v>66</v>
      </c>
      <c r="B88" s="27">
        <v>48</v>
      </c>
      <c r="C88" s="32">
        <v>10132009607</v>
      </c>
      <c r="D88" s="33" t="s">
        <v>168</v>
      </c>
      <c r="E88" s="65" t="s">
        <v>225</v>
      </c>
      <c r="F88" s="93" t="s">
        <v>39</v>
      </c>
      <c r="G88" s="66" t="s">
        <v>72</v>
      </c>
      <c r="H88" s="99">
        <v>1.5891203703703703E-2</v>
      </c>
      <c r="I88" s="99">
        <f t="shared" si="2"/>
        <v>2.2222222222222209E-3</v>
      </c>
      <c r="J88" s="46">
        <f t="shared" si="3"/>
        <v>39.329934450109249</v>
      </c>
      <c r="K88" s="27"/>
      <c r="L88" s="82"/>
    </row>
    <row r="89" spans="1:12" s="4" customFormat="1" ht="18" x14ac:dyDescent="0.25">
      <c r="A89" s="83">
        <v>67</v>
      </c>
      <c r="B89" s="27">
        <v>108</v>
      </c>
      <c r="C89" s="32">
        <v>10140927139</v>
      </c>
      <c r="D89" s="33" t="s">
        <v>154</v>
      </c>
      <c r="E89" s="65" t="s">
        <v>68</v>
      </c>
      <c r="F89" s="93" t="s">
        <v>39</v>
      </c>
      <c r="G89" s="66" t="s">
        <v>155</v>
      </c>
      <c r="H89" s="99">
        <v>1.5914351851851853E-2</v>
      </c>
      <c r="I89" s="99">
        <f t="shared" si="2"/>
        <v>2.2453703703703715E-3</v>
      </c>
      <c r="J89" s="46">
        <f t="shared" si="3"/>
        <v>39.272727272727266</v>
      </c>
      <c r="K89" s="27"/>
      <c r="L89" s="82"/>
    </row>
    <row r="90" spans="1:12" s="4" customFormat="1" ht="18" x14ac:dyDescent="0.25">
      <c r="A90" s="83">
        <v>68</v>
      </c>
      <c r="B90" s="27">
        <v>42</v>
      </c>
      <c r="C90" s="32">
        <v>10137956818</v>
      </c>
      <c r="D90" s="33" t="s">
        <v>182</v>
      </c>
      <c r="E90" s="65" t="s">
        <v>183</v>
      </c>
      <c r="F90" s="93" t="s">
        <v>39</v>
      </c>
      <c r="G90" s="66" t="s">
        <v>72</v>
      </c>
      <c r="H90" s="99">
        <v>1.5914351851851853E-2</v>
      </c>
      <c r="I90" s="99">
        <f t="shared" si="2"/>
        <v>2.2453703703703715E-3</v>
      </c>
      <c r="J90" s="46">
        <f t="shared" si="3"/>
        <v>39.272727272727266</v>
      </c>
      <c r="K90" s="27"/>
      <c r="L90" s="82"/>
    </row>
    <row r="91" spans="1:12" s="4" customFormat="1" ht="18" x14ac:dyDescent="0.25">
      <c r="A91" s="83">
        <v>69</v>
      </c>
      <c r="B91" s="27">
        <v>106</v>
      </c>
      <c r="C91" s="32">
        <v>10117909683</v>
      </c>
      <c r="D91" s="33" t="s">
        <v>271</v>
      </c>
      <c r="E91" s="65" t="s">
        <v>272</v>
      </c>
      <c r="F91" s="93" t="s">
        <v>39</v>
      </c>
      <c r="G91" s="66" t="s">
        <v>84</v>
      </c>
      <c r="H91" s="99">
        <v>1.5914351851851853E-2</v>
      </c>
      <c r="I91" s="99">
        <f t="shared" si="2"/>
        <v>2.2453703703703715E-3</v>
      </c>
      <c r="J91" s="46">
        <f t="shared" si="3"/>
        <v>39.272727272727266</v>
      </c>
      <c r="K91" s="27"/>
      <c r="L91" s="82"/>
    </row>
    <row r="92" spans="1:12" s="4" customFormat="1" ht="18" x14ac:dyDescent="0.25">
      <c r="A92" s="83">
        <v>70</v>
      </c>
      <c r="B92" s="27">
        <v>150</v>
      </c>
      <c r="C92" s="32">
        <v>10104006717</v>
      </c>
      <c r="D92" s="33" t="s">
        <v>273</v>
      </c>
      <c r="E92" s="65" t="s">
        <v>274</v>
      </c>
      <c r="F92" s="93" t="s">
        <v>30</v>
      </c>
      <c r="G92" s="66" t="s">
        <v>218</v>
      </c>
      <c r="H92" s="99">
        <v>1.5949074074074074E-2</v>
      </c>
      <c r="I92" s="99">
        <f t="shared" si="2"/>
        <v>2.2800925925925922E-3</v>
      </c>
      <c r="J92" s="46">
        <f t="shared" si="3"/>
        <v>39.187227866473151</v>
      </c>
      <c r="K92" s="27"/>
      <c r="L92" s="82"/>
    </row>
    <row r="93" spans="1:12" s="4" customFormat="1" ht="18" x14ac:dyDescent="0.25">
      <c r="A93" s="83">
        <v>71</v>
      </c>
      <c r="B93" s="27">
        <v>17</v>
      </c>
      <c r="C93" s="32">
        <v>10127977473</v>
      </c>
      <c r="D93" s="33" t="s">
        <v>180</v>
      </c>
      <c r="E93" s="65" t="s">
        <v>181</v>
      </c>
      <c r="F93" s="93" t="s">
        <v>39</v>
      </c>
      <c r="G93" s="66" t="s">
        <v>76</v>
      </c>
      <c r="H93" s="99">
        <v>1.5983796296296295E-2</v>
      </c>
      <c r="I93" s="99">
        <f t="shared" si="2"/>
        <v>2.314814814814813E-3</v>
      </c>
      <c r="J93" s="46">
        <f t="shared" si="3"/>
        <v>39.102099927588711</v>
      </c>
      <c r="K93" s="27"/>
      <c r="L93" s="82"/>
    </row>
    <row r="94" spans="1:12" s="4" customFormat="1" ht="18" x14ac:dyDescent="0.25">
      <c r="A94" s="83">
        <v>72</v>
      </c>
      <c r="B94" s="27">
        <v>123</v>
      </c>
      <c r="C94" s="32">
        <v>10128927734</v>
      </c>
      <c r="D94" s="33" t="s">
        <v>53</v>
      </c>
      <c r="E94" s="65" t="s">
        <v>169</v>
      </c>
      <c r="F94" s="93" t="s">
        <v>30</v>
      </c>
      <c r="G94" s="66" t="s">
        <v>129</v>
      </c>
      <c r="H94" s="99">
        <v>1.5995370370370372E-2</v>
      </c>
      <c r="I94" s="99">
        <f t="shared" si="2"/>
        <v>2.32638888888889E-3</v>
      </c>
      <c r="J94" s="46">
        <f t="shared" si="3"/>
        <v>39.073806078147605</v>
      </c>
      <c r="K94" s="27"/>
      <c r="L94" s="82"/>
    </row>
    <row r="95" spans="1:12" s="4" customFormat="1" ht="18" x14ac:dyDescent="0.25">
      <c r="A95" s="83">
        <v>73</v>
      </c>
      <c r="B95" s="27">
        <v>148</v>
      </c>
      <c r="C95" s="32">
        <v>10125782308</v>
      </c>
      <c r="D95" s="33" t="s">
        <v>275</v>
      </c>
      <c r="E95" s="65" t="s">
        <v>276</v>
      </c>
      <c r="F95" s="93" t="s">
        <v>39</v>
      </c>
      <c r="G95" s="66" t="s">
        <v>221</v>
      </c>
      <c r="H95" s="99">
        <v>1.5995370370370372E-2</v>
      </c>
      <c r="I95" s="99">
        <f t="shared" si="2"/>
        <v>2.32638888888889E-3</v>
      </c>
      <c r="J95" s="46">
        <f t="shared" si="3"/>
        <v>39.073806078147605</v>
      </c>
      <c r="K95" s="27"/>
      <c r="L95" s="82"/>
    </row>
    <row r="96" spans="1:12" s="4" customFormat="1" ht="18" x14ac:dyDescent="0.25">
      <c r="A96" s="83">
        <v>74</v>
      </c>
      <c r="B96" s="27">
        <v>30</v>
      </c>
      <c r="C96" s="32">
        <v>10129325737</v>
      </c>
      <c r="D96" s="33" t="s">
        <v>50</v>
      </c>
      <c r="E96" s="65" t="s">
        <v>75</v>
      </c>
      <c r="F96" s="93" t="s">
        <v>30</v>
      </c>
      <c r="G96" s="66" t="s">
        <v>127</v>
      </c>
      <c r="H96" s="99">
        <v>1.6041666666666666E-2</v>
      </c>
      <c r="I96" s="99">
        <f t="shared" si="2"/>
        <v>2.3726851851851843E-3</v>
      </c>
      <c r="J96" s="46">
        <f t="shared" si="3"/>
        <v>38.961038961038959</v>
      </c>
      <c r="K96" s="27"/>
      <c r="L96" s="82"/>
    </row>
    <row r="97" spans="1:12" s="4" customFormat="1" ht="18" x14ac:dyDescent="0.25">
      <c r="A97" s="83">
        <v>75</v>
      </c>
      <c r="B97" s="27">
        <v>149</v>
      </c>
      <c r="C97" s="32">
        <v>10154954560</v>
      </c>
      <c r="D97" s="33" t="s">
        <v>277</v>
      </c>
      <c r="E97" s="65" t="s">
        <v>278</v>
      </c>
      <c r="F97" s="93" t="s">
        <v>39</v>
      </c>
      <c r="G97" s="66" t="s">
        <v>221</v>
      </c>
      <c r="H97" s="99">
        <v>1.6122685185185184E-2</v>
      </c>
      <c r="I97" s="99">
        <f t="shared" si="2"/>
        <v>2.4537037037037027E-3</v>
      </c>
      <c r="J97" s="46">
        <f t="shared" si="3"/>
        <v>38.765254845656855</v>
      </c>
      <c r="K97" s="27"/>
      <c r="L97" s="82"/>
    </row>
    <row r="98" spans="1:12" s="4" customFormat="1" ht="18" x14ac:dyDescent="0.25">
      <c r="A98" s="83">
        <v>76</v>
      </c>
      <c r="B98" s="27">
        <v>126</v>
      </c>
      <c r="C98" s="32">
        <v>10128533872</v>
      </c>
      <c r="D98" s="33" t="s">
        <v>227</v>
      </c>
      <c r="E98" s="65" t="s">
        <v>153</v>
      </c>
      <c r="F98" s="93" t="s">
        <v>39</v>
      </c>
      <c r="G98" s="66" t="s">
        <v>123</v>
      </c>
      <c r="H98" s="99">
        <v>1.6145833333333335E-2</v>
      </c>
      <c r="I98" s="99">
        <f t="shared" si="2"/>
        <v>2.4768518518518533E-3</v>
      </c>
      <c r="J98" s="46">
        <f t="shared" si="3"/>
        <v>38.709677419354833</v>
      </c>
      <c r="K98" s="27"/>
      <c r="L98" s="82"/>
    </row>
    <row r="99" spans="1:12" s="4" customFormat="1" ht="18" x14ac:dyDescent="0.25">
      <c r="A99" s="83">
        <v>77</v>
      </c>
      <c r="B99" s="27">
        <v>9</v>
      </c>
      <c r="C99" s="32">
        <v>10138536895</v>
      </c>
      <c r="D99" s="33" t="s">
        <v>279</v>
      </c>
      <c r="E99" s="65" t="s">
        <v>280</v>
      </c>
      <c r="F99" s="93" t="s">
        <v>41</v>
      </c>
      <c r="G99" s="66" t="s">
        <v>73</v>
      </c>
      <c r="H99" s="99">
        <v>1.6168981481481482E-2</v>
      </c>
      <c r="I99" s="99">
        <f t="shared" si="2"/>
        <v>2.5000000000000005E-3</v>
      </c>
      <c r="J99" s="46">
        <f t="shared" si="3"/>
        <v>38.654259126700069</v>
      </c>
      <c r="K99" s="27"/>
      <c r="L99" s="82"/>
    </row>
    <row r="100" spans="1:12" s="4" customFormat="1" ht="18" x14ac:dyDescent="0.25">
      <c r="A100" s="83">
        <v>78</v>
      </c>
      <c r="B100" s="27">
        <v>12</v>
      </c>
      <c r="C100" s="32">
        <v>10104124430</v>
      </c>
      <c r="D100" s="33" t="s">
        <v>156</v>
      </c>
      <c r="E100" s="65" t="s">
        <v>97</v>
      </c>
      <c r="F100" s="93" t="s">
        <v>30</v>
      </c>
      <c r="G100" s="66" t="s">
        <v>73</v>
      </c>
      <c r="H100" s="99">
        <v>1.6203703703703703E-2</v>
      </c>
      <c r="I100" s="99">
        <f t="shared" si="2"/>
        <v>2.5347222222222212E-3</v>
      </c>
      <c r="J100" s="46">
        <f t="shared" si="3"/>
        <v>38.571428571428577</v>
      </c>
      <c r="K100" s="27"/>
      <c r="L100" s="82"/>
    </row>
    <row r="101" spans="1:12" s="4" customFormat="1" ht="18" x14ac:dyDescent="0.25">
      <c r="A101" s="83">
        <v>79</v>
      </c>
      <c r="B101" s="27">
        <v>16</v>
      </c>
      <c r="C101" s="32">
        <v>10127891753</v>
      </c>
      <c r="D101" s="33" t="s">
        <v>172</v>
      </c>
      <c r="E101" s="65" t="s">
        <v>173</v>
      </c>
      <c r="F101" s="93" t="s">
        <v>39</v>
      </c>
      <c r="G101" s="66" t="s">
        <v>76</v>
      </c>
      <c r="H101" s="99">
        <v>1.6249999999999997E-2</v>
      </c>
      <c r="I101" s="99">
        <f t="shared" si="2"/>
        <v>2.5810185185185155E-3</v>
      </c>
      <c r="J101" s="46">
        <f t="shared" si="3"/>
        <v>38.461538461538474</v>
      </c>
      <c r="K101" s="27"/>
      <c r="L101" s="82"/>
    </row>
    <row r="102" spans="1:12" s="4" customFormat="1" ht="18" x14ac:dyDescent="0.25">
      <c r="A102" s="83">
        <v>80</v>
      </c>
      <c r="B102" s="27">
        <v>133</v>
      </c>
      <c r="C102" s="32">
        <v>10141014136</v>
      </c>
      <c r="D102" s="33" t="s">
        <v>281</v>
      </c>
      <c r="E102" s="65" t="s">
        <v>282</v>
      </c>
      <c r="F102" s="93" t="s">
        <v>39</v>
      </c>
      <c r="G102" s="66" t="s">
        <v>206</v>
      </c>
      <c r="H102" s="99">
        <v>1.6273148148148148E-2</v>
      </c>
      <c r="I102" s="99">
        <f t="shared" si="2"/>
        <v>2.6041666666666661E-3</v>
      </c>
      <c r="J102" s="46">
        <f t="shared" si="3"/>
        <v>38.40682788051209</v>
      </c>
      <c r="K102" s="27"/>
      <c r="L102" s="82"/>
    </row>
    <row r="103" spans="1:12" s="4" customFormat="1" ht="18" x14ac:dyDescent="0.25">
      <c r="A103" s="83">
        <v>81</v>
      </c>
      <c r="B103" s="27">
        <v>25</v>
      </c>
      <c r="C103" s="32">
        <v>10126142925</v>
      </c>
      <c r="D103" s="33" t="s">
        <v>184</v>
      </c>
      <c r="E103" s="65" t="s">
        <v>185</v>
      </c>
      <c r="F103" s="93" t="s">
        <v>30</v>
      </c>
      <c r="G103" s="66" t="s">
        <v>69</v>
      </c>
      <c r="H103" s="99">
        <v>1.6296296296296295E-2</v>
      </c>
      <c r="I103" s="99">
        <f t="shared" si="2"/>
        <v>2.6273148148148132E-3</v>
      </c>
      <c r="J103" s="46">
        <f t="shared" si="3"/>
        <v>38.352272727272734</v>
      </c>
      <c r="K103" s="27"/>
      <c r="L103" s="82"/>
    </row>
    <row r="104" spans="1:12" s="4" customFormat="1" ht="18" x14ac:dyDescent="0.25">
      <c r="A104" s="83">
        <v>82</v>
      </c>
      <c r="B104" s="27">
        <v>40</v>
      </c>
      <c r="C104" s="32">
        <v>10138543060</v>
      </c>
      <c r="D104" s="33" t="s">
        <v>199</v>
      </c>
      <c r="E104" s="65" t="s">
        <v>111</v>
      </c>
      <c r="F104" s="93" t="s">
        <v>39</v>
      </c>
      <c r="G104" s="66" t="s">
        <v>72</v>
      </c>
      <c r="H104" s="99">
        <v>1.6296296296296295E-2</v>
      </c>
      <c r="I104" s="99">
        <f t="shared" si="2"/>
        <v>2.6273148148148132E-3</v>
      </c>
      <c r="J104" s="46">
        <f t="shared" si="3"/>
        <v>38.352272727272734</v>
      </c>
      <c r="K104" s="27"/>
      <c r="L104" s="82"/>
    </row>
    <row r="105" spans="1:12" s="4" customFormat="1" ht="18" x14ac:dyDescent="0.25">
      <c r="A105" s="83">
        <v>83</v>
      </c>
      <c r="B105" s="27">
        <v>79</v>
      </c>
      <c r="C105" s="32">
        <v>10142217744</v>
      </c>
      <c r="D105" s="33" t="s">
        <v>187</v>
      </c>
      <c r="E105" s="65" t="s">
        <v>188</v>
      </c>
      <c r="F105" s="93" t="s">
        <v>39</v>
      </c>
      <c r="G105" s="66" t="s">
        <v>70</v>
      </c>
      <c r="H105" s="99">
        <v>1.6354166666666666E-2</v>
      </c>
      <c r="I105" s="99">
        <f t="shared" si="2"/>
        <v>2.6851851851851846E-3</v>
      </c>
      <c r="J105" s="46">
        <f t="shared" si="3"/>
        <v>38.216560509554142</v>
      </c>
      <c r="K105" s="27"/>
      <c r="L105" s="82"/>
    </row>
    <row r="106" spans="1:12" s="4" customFormat="1" ht="18" x14ac:dyDescent="0.25">
      <c r="A106" s="83">
        <v>84</v>
      </c>
      <c r="B106" s="27">
        <v>34</v>
      </c>
      <c r="C106" s="32">
        <v>10115494446</v>
      </c>
      <c r="D106" s="33" t="s">
        <v>56</v>
      </c>
      <c r="E106" s="65" t="s">
        <v>176</v>
      </c>
      <c r="F106" s="93" t="s">
        <v>30</v>
      </c>
      <c r="G106" s="66" t="s">
        <v>127</v>
      </c>
      <c r="H106" s="99">
        <v>1.6377314814814813E-2</v>
      </c>
      <c r="I106" s="99">
        <f t="shared" si="2"/>
        <v>2.7083333333333317E-3</v>
      </c>
      <c r="J106" s="46">
        <f t="shared" si="3"/>
        <v>38.162544169611316</v>
      </c>
      <c r="K106" s="27"/>
      <c r="L106" s="82"/>
    </row>
    <row r="107" spans="1:12" s="4" customFormat="1" ht="18" x14ac:dyDescent="0.25">
      <c r="A107" s="83">
        <v>85</v>
      </c>
      <c r="B107" s="27">
        <v>120</v>
      </c>
      <c r="C107" s="32">
        <v>10140309369</v>
      </c>
      <c r="D107" s="33" t="s">
        <v>57</v>
      </c>
      <c r="E107" s="65" t="s">
        <v>74</v>
      </c>
      <c r="F107" s="93" t="s">
        <v>30</v>
      </c>
      <c r="G107" s="66" t="s">
        <v>129</v>
      </c>
      <c r="H107" s="99">
        <v>1.6412037037037037E-2</v>
      </c>
      <c r="I107" s="99">
        <f t="shared" si="2"/>
        <v>2.7430555555555559E-3</v>
      </c>
      <c r="J107" s="46">
        <f t="shared" si="3"/>
        <v>38.081805359661494</v>
      </c>
      <c r="K107" s="27"/>
      <c r="L107" s="82"/>
    </row>
    <row r="108" spans="1:12" s="4" customFormat="1" ht="18" x14ac:dyDescent="0.25">
      <c r="A108" s="83">
        <v>86</v>
      </c>
      <c r="B108" s="27">
        <v>31</v>
      </c>
      <c r="C108" s="32">
        <v>10129326040</v>
      </c>
      <c r="D108" s="33" t="s">
        <v>54</v>
      </c>
      <c r="E108" s="65" t="s">
        <v>189</v>
      </c>
      <c r="F108" s="93" t="s">
        <v>30</v>
      </c>
      <c r="G108" s="66" t="s">
        <v>127</v>
      </c>
      <c r="H108" s="99">
        <v>1.6412037037037037E-2</v>
      </c>
      <c r="I108" s="99">
        <f t="shared" si="2"/>
        <v>2.7430555555555559E-3</v>
      </c>
      <c r="J108" s="46">
        <f t="shared" si="3"/>
        <v>38.081805359661494</v>
      </c>
      <c r="K108" s="27"/>
      <c r="L108" s="82"/>
    </row>
    <row r="109" spans="1:12" s="4" customFormat="1" ht="18" x14ac:dyDescent="0.25">
      <c r="A109" s="83">
        <v>87</v>
      </c>
      <c r="B109" s="27">
        <v>41</v>
      </c>
      <c r="C109" s="32">
        <v>10140590972</v>
      </c>
      <c r="D109" s="33" t="s">
        <v>197</v>
      </c>
      <c r="E109" s="65" t="s">
        <v>198</v>
      </c>
      <c r="F109" s="93" t="s">
        <v>39</v>
      </c>
      <c r="G109" s="66" t="s">
        <v>72</v>
      </c>
      <c r="H109" s="99">
        <v>1.6412037037037037E-2</v>
      </c>
      <c r="I109" s="99">
        <f t="shared" si="2"/>
        <v>2.7430555555555559E-3</v>
      </c>
      <c r="J109" s="46">
        <f t="shared" si="3"/>
        <v>38.081805359661494</v>
      </c>
      <c r="K109" s="27"/>
      <c r="L109" s="82"/>
    </row>
    <row r="110" spans="1:12" s="4" customFormat="1" ht="18" x14ac:dyDescent="0.25">
      <c r="A110" s="83">
        <v>88</v>
      </c>
      <c r="B110" s="27">
        <v>33</v>
      </c>
      <c r="C110" s="32">
        <v>10127428375</v>
      </c>
      <c r="D110" s="33" t="s">
        <v>52</v>
      </c>
      <c r="E110" s="65" t="s">
        <v>192</v>
      </c>
      <c r="F110" s="93" t="s">
        <v>39</v>
      </c>
      <c r="G110" s="66" t="s">
        <v>127</v>
      </c>
      <c r="H110" s="99">
        <v>1.6493055555555556E-2</v>
      </c>
      <c r="I110" s="99">
        <f t="shared" si="2"/>
        <v>2.8240740740740743E-3</v>
      </c>
      <c r="J110" s="46">
        <f t="shared" si="3"/>
        <v>37.89473684210526</v>
      </c>
      <c r="K110" s="27"/>
      <c r="L110" s="82"/>
    </row>
    <row r="111" spans="1:12" s="4" customFormat="1" ht="18" x14ac:dyDescent="0.25">
      <c r="A111" s="83">
        <v>89</v>
      </c>
      <c r="B111" s="27">
        <v>75</v>
      </c>
      <c r="C111" s="32">
        <v>10142605744</v>
      </c>
      <c r="D111" s="33" t="s">
        <v>58</v>
      </c>
      <c r="E111" s="65" t="s">
        <v>196</v>
      </c>
      <c r="F111" s="93" t="s">
        <v>41</v>
      </c>
      <c r="G111" s="66" t="s">
        <v>77</v>
      </c>
      <c r="H111" s="99">
        <v>1.650462962962963E-2</v>
      </c>
      <c r="I111" s="99">
        <f t="shared" si="2"/>
        <v>2.8356481481481479E-3</v>
      </c>
      <c r="J111" s="46">
        <f t="shared" si="3"/>
        <v>37.868162692847129</v>
      </c>
      <c r="K111" s="27"/>
      <c r="L111" s="82"/>
    </row>
    <row r="112" spans="1:12" s="4" customFormat="1" ht="18" x14ac:dyDescent="0.25">
      <c r="A112" s="83">
        <v>90</v>
      </c>
      <c r="B112" s="27">
        <v>118</v>
      </c>
      <c r="C112" s="32">
        <v>10104119881</v>
      </c>
      <c r="D112" s="33" t="s">
        <v>195</v>
      </c>
      <c r="E112" s="65" t="s">
        <v>165</v>
      </c>
      <c r="F112" s="93" t="s">
        <v>41</v>
      </c>
      <c r="G112" s="66" t="s">
        <v>118</v>
      </c>
      <c r="H112" s="99">
        <v>1.6574074074074074E-2</v>
      </c>
      <c r="I112" s="99">
        <f t="shared" si="2"/>
        <v>2.9050925925925928E-3</v>
      </c>
      <c r="J112" s="46">
        <f t="shared" si="3"/>
        <v>37.709497206703908</v>
      </c>
      <c r="K112" s="27"/>
      <c r="L112" s="82"/>
    </row>
    <row r="113" spans="1:14" s="4" customFormat="1" ht="18" x14ac:dyDescent="0.25">
      <c r="A113" s="83">
        <v>91</v>
      </c>
      <c r="B113" s="27">
        <v>78</v>
      </c>
      <c r="C113" s="32">
        <v>10140309470</v>
      </c>
      <c r="D113" s="33" t="s">
        <v>215</v>
      </c>
      <c r="E113" s="65" t="s">
        <v>230</v>
      </c>
      <c r="F113" s="93" t="s">
        <v>39</v>
      </c>
      <c r="G113" s="66" t="s">
        <v>70</v>
      </c>
      <c r="H113" s="99">
        <v>1.667824074074074E-2</v>
      </c>
      <c r="I113" s="99">
        <f t="shared" si="2"/>
        <v>3.0092592592592584E-3</v>
      </c>
      <c r="J113" s="46">
        <f t="shared" si="3"/>
        <v>37.473976405274122</v>
      </c>
      <c r="K113" s="27"/>
      <c r="L113" s="82"/>
    </row>
    <row r="114" spans="1:14" s="4" customFormat="1" ht="18" x14ac:dyDescent="0.25">
      <c r="A114" s="83">
        <v>92</v>
      </c>
      <c r="B114" s="27">
        <v>203</v>
      </c>
      <c r="C114" s="32">
        <v>10132250184</v>
      </c>
      <c r="D114" s="33" t="s">
        <v>283</v>
      </c>
      <c r="E114" s="65" t="s">
        <v>284</v>
      </c>
      <c r="F114" s="93" t="s">
        <v>41</v>
      </c>
      <c r="G114" s="66" t="s">
        <v>218</v>
      </c>
      <c r="H114" s="99">
        <v>1.6736111111111111E-2</v>
      </c>
      <c r="I114" s="99">
        <f t="shared" ref="I114:I122" si="4">H114-$H$23</f>
        <v>3.0671296296296297E-3</v>
      </c>
      <c r="J114" s="46">
        <f t="shared" ref="J114:J122" si="5">$K$19/((H114*24))</f>
        <v>37.344398340248965</v>
      </c>
      <c r="K114" s="27"/>
      <c r="L114" s="82"/>
    </row>
    <row r="115" spans="1:14" s="4" customFormat="1" ht="18" x14ac:dyDescent="0.25">
      <c r="A115" s="83">
        <v>93</v>
      </c>
      <c r="B115" s="27">
        <v>110</v>
      </c>
      <c r="C115" s="32">
        <v>10142893512</v>
      </c>
      <c r="D115" s="33" t="s">
        <v>202</v>
      </c>
      <c r="E115" s="65" t="s">
        <v>203</v>
      </c>
      <c r="F115" s="93" t="s">
        <v>39</v>
      </c>
      <c r="G115" s="66" t="s">
        <v>155</v>
      </c>
      <c r="H115" s="99">
        <v>1.6793981481481483E-2</v>
      </c>
      <c r="I115" s="99">
        <f t="shared" si="4"/>
        <v>3.125000000000001E-3</v>
      </c>
      <c r="J115" s="46">
        <f t="shared" si="5"/>
        <v>37.215713301171604</v>
      </c>
      <c r="K115" s="27"/>
      <c r="L115" s="82"/>
    </row>
    <row r="116" spans="1:14" s="4" customFormat="1" ht="18" x14ac:dyDescent="0.25">
      <c r="A116" s="83">
        <v>94</v>
      </c>
      <c r="B116" s="27">
        <v>11</v>
      </c>
      <c r="C116" s="32">
        <v>10116807784</v>
      </c>
      <c r="D116" s="33" t="s">
        <v>190</v>
      </c>
      <c r="E116" s="65" t="s">
        <v>191</v>
      </c>
      <c r="F116" s="93" t="s">
        <v>39</v>
      </c>
      <c r="G116" s="66" t="s">
        <v>73</v>
      </c>
      <c r="H116" s="99">
        <v>1.6875000000000001E-2</v>
      </c>
      <c r="I116" s="99">
        <f t="shared" si="4"/>
        <v>3.2060185185185195E-3</v>
      </c>
      <c r="J116" s="46">
        <f t="shared" si="5"/>
        <v>37.037037037037038</v>
      </c>
      <c r="K116" s="27"/>
      <c r="L116" s="82"/>
    </row>
    <row r="117" spans="1:14" s="4" customFormat="1" ht="18" x14ac:dyDescent="0.25">
      <c r="A117" s="83">
        <v>95</v>
      </c>
      <c r="B117" s="27">
        <v>10</v>
      </c>
      <c r="C117" s="32">
        <v>10129584405</v>
      </c>
      <c r="D117" s="33" t="s">
        <v>213</v>
      </c>
      <c r="E117" s="65" t="s">
        <v>214</v>
      </c>
      <c r="F117" s="93" t="s">
        <v>41</v>
      </c>
      <c r="G117" s="66" t="s">
        <v>73</v>
      </c>
      <c r="H117" s="99">
        <v>1.6979166666666667E-2</v>
      </c>
      <c r="I117" s="99">
        <f t="shared" si="4"/>
        <v>3.3101851851851851E-3</v>
      </c>
      <c r="J117" s="46">
        <f t="shared" si="5"/>
        <v>36.809815950920246</v>
      </c>
      <c r="K117" s="27"/>
      <c r="L117" s="82"/>
    </row>
    <row r="118" spans="1:14" s="4" customFormat="1" ht="18" x14ac:dyDescent="0.25">
      <c r="A118" s="83">
        <v>96</v>
      </c>
      <c r="B118" s="27">
        <v>129</v>
      </c>
      <c r="C118" s="32">
        <v>10128425859</v>
      </c>
      <c r="D118" s="33" t="s">
        <v>193</v>
      </c>
      <c r="E118" s="65" t="s">
        <v>194</v>
      </c>
      <c r="F118" s="93" t="s">
        <v>39</v>
      </c>
      <c r="G118" s="66" t="s">
        <v>163</v>
      </c>
      <c r="H118" s="99">
        <v>1.7060185185185185E-2</v>
      </c>
      <c r="I118" s="99">
        <f t="shared" si="4"/>
        <v>3.3912037037037036E-3</v>
      </c>
      <c r="J118" s="46">
        <f t="shared" si="5"/>
        <v>36.635006784260518</v>
      </c>
      <c r="K118" s="27"/>
      <c r="L118" s="82"/>
    </row>
    <row r="119" spans="1:14" s="4" customFormat="1" ht="18" x14ac:dyDescent="0.25">
      <c r="A119" s="83">
        <v>97</v>
      </c>
      <c r="B119" s="27">
        <v>112</v>
      </c>
      <c r="C119" s="32">
        <v>10105423321</v>
      </c>
      <c r="D119" s="33" t="s">
        <v>207</v>
      </c>
      <c r="E119" s="65" t="s">
        <v>208</v>
      </c>
      <c r="F119" s="93" t="s">
        <v>39</v>
      </c>
      <c r="G119" s="66" t="s">
        <v>118</v>
      </c>
      <c r="H119" s="99">
        <v>1.7175925925925924E-2</v>
      </c>
      <c r="I119" s="99">
        <f t="shared" si="4"/>
        <v>3.5069444444444427E-3</v>
      </c>
      <c r="J119" s="46">
        <f t="shared" si="5"/>
        <v>36.388140161725076</v>
      </c>
      <c r="K119" s="27"/>
      <c r="L119" s="82"/>
    </row>
    <row r="120" spans="1:14" s="4" customFormat="1" ht="18" x14ac:dyDescent="0.25">
      <c r="A120" s="83">
        <v>98</v>
      </c>
      <c r="B120" s="27">
        <v>109</v>
      </c>
      <c r="C120" s="32">
        <v>10104992780</v>
      </c>
      <c r="D120" s="33" t="s">
        <v>209</v>
      </c>
      <c r="E120" s="65" t="s">
        <v>210</v>
      </c>
      <c r="F120" s="93" t="s">
        <v>39</v>
      </c>
      <c r="G120" s="66" t="s">
        <v>155</v>
      </c>
      <c r="H120" s="99">
        <v>1.7199074074074071E-2</v>
      </c>
      <c r="I120" s="99">
        <f t="shared" si="4"/>
        <v>3.5300925925925899E-3</v>
      </c>
      <c r="J120" s="46">
        <f t="shared" si="5"/>
        <v>36.339165545087489</v>
      </c>
      <c r="K120" s="27"/>
      <c r="L120" s="82"/>
    </row>
    <row r="121" spans="1:14" s="4" customFormat="1" ht="18" x14ac:dyDescent="0.25">
      <c r="A121" s="83">
        <v>99</v>
      </c>
      <c r="B121" s="27">
        <v>15</v>
      </c>
      <c r="C121" s="32">
        <v>10127317736</v>
      </c>
      <c r="D121" s="33" t="s">
        <v>200</v>
      </c>
      <c r="E121" s="65" t="s">
        <v>201</v>
      </c>
      <c r="F121" s="93" t="s">
        <v>39</v>
      </c>
      <c r="G121" s="66" t="s">
        <v>76</v>
      </c>
      <c r="H121" s="99">
        <v>1.7372685185185185E-2</v>
      </c>
      <c r="I121" s="99">
        <f t="shared" si="4"/>
        <v>3.7037037037037038E-3</v>
      </c>
      <c r="J121" s="46">
        <f t="shared" si="5"/>
        <v>35.976015989340439</v>
      </c>
      <c r="K121" s="27"/>
      <c r="L121" s="82"/>
    </row>
    <row r="122" spans="1:14" s="4" customFormat="1" ht="18" x14ac:dyDescent="0.25">
      <c r="A122" s="83">
        <v>100</v>
      </c>
      <c r="B122" s="27">
        <v>205</v>
      </c>
      <c r="C122" s="32">
        <v>10144262525</v>
      </c>
      <c r="D122" s="33" t="s">
        <v>216</v>
      </c>
      <c r="E122" s="65" t="s">
        <v>217</v>
      </c>
      <c r="F122" s="93" t="s">
        <v>41</v>
      </c>
      <c r="G122" s="66" t="s">
        <v>218</v>
      </c>
      <c r="H122" s="99">
        <v>1.7812499999999998E-2</v>
      </c>
      <c r="I122" s="99">
        <f t="shared" si="4"/>
        <v>4.1435185185185169E-3</v>
      </c>
      <c r="J122" s="46">
        <f t="shared" si="5"/>
        <v>35.087719298245617</v>
      </c>
      <c r="K122" s="27"/>
      <c r="L122" s="82"/>
    </row>
    <row r="123" spans="1:14" s="4" customFormat="1" ht="18" x14ac:dyDescent="0.25">
      <c r="A123" s="83" t="s">
        <v>64</v>
      </c>
      <c r="B123" s="27">
        <v>23</v>
      </c>
      <c r="C123" s="32">
        <v>10107577024</v>
      </c>
      <c r="D123" s="33" t="s">
        <v>164</v>
      </c>
      <c r="E123" s="65" t="s">
        <v>165</v>
      </c>
      <c r="F123" s="93" t="s">
        <v>30</v>
      </c>
      <c r="G123" s="66" t="s">
        <v>76</v>
      </c>
      <c r="H123" s="99"/>
      <c r="I123" s="99"/>
      <c r="J123" s="46"/>
      <c r="K123" s="27"/>
      <c r="L123" s="100"/>
    </row>
    <row r="124" spans="1:14" s="4" customFormat="1" ht="18" x14ac:dyDescent="0.25">
      <c r="A124" s="83" t="s">
        <v>60</v>
      </c>
      <c r="B124" s="27">
        <v>122</v>
      </c>
      <c r="C124" s="32">
        <v>10130809433</v>
      </c>
      <c r="D124" s="33" t="s">
        <v>55</v>
      </c>
      <c r="E124" s="65" t="s">
        <v>157</v>
      </c>
      <c r="F124" s="93" t="s">
        <v>30</v>
      </c>
      <c r="G124" s="66" t="s">
        <v>129</v>
      </c>
      <c r="H124" s="99"/>
      <c r="I124" s="99"/>
      <c r="J124" s="46"/>
      <c r="K124" s="27"/>
      <c r="L124" s="100"/>
    </row>
    <row r="125" spans="1:14" s="4" customFormat="1" ht="18" x14ac:dyDescent="0.25">
      <c r="A125" s="83" t="s">
        <v>60</v>
      </c>
      <c r="B125" s="27">
        <v>49</v>
      </c>
      <c r="C125" s="32">
        <v>10139699986</v>
      </c>
      <c r="D125" s="33" t="s">
        <v>211</v>
      </c>
      <c r="E125" s="65" t="s">
        <v>212</v>
      </c>
      <c r="F125" s="93" t="s">
        <v>39</v>
      </c>
      <c r="G125" s="66" t="s">
        <v>72</v>
      </c>
      <c r="H125" s="99"/>
      <c r="I125" s="99"/>
      <c r="J125" s="46"/>
      <c r="K125" s="27"/>
      <c r="L125" s="100"/>
    </row>
    <row r="126" spans="1:14" s="4" customFormat="1" ht="18" x14ac:dyDescent="0.25">
      <c r="A126" s="83" t="s">
        <v>60</v>
      </c>
      <c r="B126" s="27">
        <v>5</v>
      </c>
      <c r="C126" s="32">
        <v>10128097776</v>
      </c>
      <c r="D126" s="33" t="s">
        <v>285</v>
      </c>
      <c r="E126" s="65" t="s">
        <v>286</v>
      </c>
      <c r="F126" s="93" t="s">
        <v>30</v>
      </c>
      <c r="G126" s="66" t="s">
        <v>61</v>
      </c>
      <c r="H126" s="99"/>
      <c r="I126" s="99"/>
      <c r="J126" s="46"/>
      <c r="K126" s="27"/>
      <c r="L126" s="100"/>
    </row>
    <row r="127" spans="1:14" s="4" customFormat="1" ht="18.600000000000001" thickBot="1" x14ac:dyDescent="0.3">
      <c r="A127" s="94" t="s">
        <v>60</v>
      </c>
      <c r="B127" s="84">
        <v>8</v>
      </c>
      <c r="C127" s="85">
        <v>10116657032</v>
      </c>
      <c r="D127" s="86" t="s">
        <v>228</v>
      </c>
      <c r="E127" s="87" t="s">
        <v>229</v>
      </c>
      <c r="F127" s="95" t="s">
        <v>30</v>
      </c>
      <c r="G127" s="88" t="s">
        <v>61</v>
      </c>
      <c r="H127" s="101"/>
      <c r="I127" s="101"/>
      <c r="J127" s="89"/>
      <c r="K127" s="84"/>
      <c r="L127" s="102"/>
    </row>
    <row r="128" spans="1:14" ht="9" customHeight="1" thickTop="1" thickBot="1" x14ac:dyDescent="0.35">
      <c r="A128" s="68"/>
      <c r="B128" s="76"/>
      <c r="C128" s="76"/>
      <c r="D128" s="77"/>
      <c r="E128" s="78"/>
      <c r="F128" s="79"/>
      <c r="G128" s="78"/>
      <c r="H128" s="80"/>
      <c r="I128" s="80"/>
      <c r="J128" s="47"/>
      <c r="K128" s="80"/>
      <c r="L128" s="80"/>
      <c r="N128"/>
    </row>
    <row r="129" spans="1:14" ht="15" thickTop="1" x14ac:dyDescent="0.25">
      <c r="A129" s="119" t="s">
        <v>3</v>
      </c>
      <c r="B129" s="120"/>
      <c r="C129" s="120"/>
      <c r="D129" s="120"/>
      <c r="E129" s="120"/>
      <c r="F129" s="120"/>
      <c r="G129" s="120" t="s">
        <v>4</v>
      </c>
      <c r="H129" s="120"/>
      <c r="I129" s="120"/>
      <c r="J129" s="120"/>
      <c r="K129" s="120"/>
      <c r="L129" s="121"/>
      <c r="N129"/>
    </row>
    <row r="130" spans="1:14" x14ac:dyDescent="0.25">
      <c r="A130" s="69" t="s">
        <v>80</v>
      </c>
      <c r="B130" s="8"/>
      <c r="C130" s="72"/>
      <c r="D130" s="24"/>
      <c r="E130" s="50"/>
      <c r="F130" s="57"/>
      <c r="G130" s="36" t="s">
        <v>31</v>
      </c>
      <c r="H130" s="91">
        <v>21</v>
      </c>
      <c r="I130" s="50"/>
      <c r="J130" s="51"/>
      <c r="K130" s="48" t="s">
        <v>29</v>
      </c>
      <c r="L130" s="56">
        <f>COUNTIF(F23:F127,"ЗМС")</f>
        <v>0</v>
      </c>
      <c r="N130"/>
    </row>
    <row r="131" spans="1:14" x14ac:dyDescent="0.25">
      <c r="A131" s="69" t="s">
        <v>81</v>
      </c>
      <c r="B131" s="8"/>
      <c r="C131" s="73"/>
      <c r="D131" s="24"/>
      <c r="E131" s="58"/>
      <c r="F131" s="59"/>
      <c r="G131" s="37" t="s">
        <v>24</v>
      </c>
      <c r="H131" s="91">
        <f>H132+H137</f>
        <v>105</v>
      </c>
      <c r="I131" s="52"/>
      <c r="J131" s="53"/>
      <c r="K131" s="48" t="s">
        <v>18</v>
      </c>
      <c r="L131" s="56">
        <f>COUNTIF(F23:F127,"МСМК")</f>
        <v>0</v>
      </c>
      <c r="N131"/>
    </row>
    <row r="132" spans="1:14" x14ac:dyDescent="0.25">
      <c r="A132" s="69" t="s">
        <v>82</v>
      </c>
      <c r="B132" s="8"/>
      <c r="C132" s="39"/>
      <c r="D132" s="24"/>
      <c r="E132" s="58"/>
      <c r="F132" s="59"/>
      <c r="G132" s="37" t="s">
        <v>25</v>
      </c>
      <c r="H132" s="91">
        <f>H133+H134+H135+H136</f>
        <v>101</v>
      </c>
      <c r="I132" s="52"/>
      <c r="J132" s="53"/>
      <c r="K132" s="48" t="s">
        <v>21</v>
      </c>
      <c r="L132" s="56">
        <f>COUNTIF(F23:F127,"МС")</f>
        <v>0</v>
      </c>
      <c r="N132"/>
    </row>
    <row r="133" spans="1:14" x14ac:dyDescent="0.25">
      <c r="A133" s="69" t="s">
        <v>62</v>
      </c>
      <c r="B133" s="8"/>
      <c r="C133" s="39"/>
      <c r="D133" s="24"/>
      <c r="E133" s="58"/>
      <c r="F133" s="59"/>
      <c r="G133" s="37" t="s">
        <v>26</v>
      </c>
      <c r="H133" s="91">
        <f>COUNT(A23:A127)</f>
        <v>100</v>
      </c>
      <c r="I133" s="52"/>
      <c r="J133" s="53"/>
      <c r="K133" s="48" t="s">
        <v>30</v>
      </c>
      <c r="L133" s="56">
        <f>COUNTIF(F23:F127,"КМС")</f>
        <v>57</v>
      </c>
      <c r="N133"/>
    </row>
    <row r="134" spans="1:14" x14ac:dyDescent="0.25">
      <c r="A134" s="69"/>
      <c r="B134" s="8"/>
      <c r="C134" s="39"/>
      <c r="D134" s="24"/>
      <c r="E134" s="58"/>
      <c r="F134" s="59"/>
      <c r="G134" s="37" t="s">
        <v>40</v>
      </c>
      <c r="H134" s="91">
        <f>COUNTIF(A23:A127,"ЛИМ")</f>
        <v>0</v>
      </c>
      <c r="I134" s="52"/>
      <c r="J134" s="53"/>
      <c r="K134" s="48" t="s">
        <v>39</v>
      </c>
      <c r="L134" s="56">
        <f>COUNTIF(F23:F127,"1 СР")</f>
        <v>39</v>
      </c>
      <c r="N134"/>
    </row>
    <row r="135" spans="1:14" x14ac:dyDescent="0.25">
      <c r="A135" s="69"/>
      <c r="B135" s="8"/>
      <c r="C135" s="8"/>
      <c r="D135" s="24"/>
      <c r="E135" s="58"/>
      <c r="F135" s="59"/>
      <c r="G135" s="37" t="s">
        <v>27</v>
      </c>
      <c r="H135" s="91">
        <f>COUNTIF(A23:A127,"НФ")</f>
        <v>1</v>
      </c>
      <c r="I135" s="52"/>
      <c r="J135" s="53"/>
      <c r="K135" s="48" t="s">
        <v>41</v>
      </c>
      <c r="L135" s="56">
        <f>COUNTIF(F23:F127,"2 СР")</f>
        <v>9</v>
      </c>
      <c r="N135"/>
    </row>
    <row r="136" spans="1:14" x14ac:dyDescent="0.25">
      <c r="A136" s="69"/>
      <c r="B136" s="8"/>
      <c r="C136" s="8"/>
      <c r="D136" s="24"/>
      <c r="E136" s="58"/>
      <c r="F136" s="59"/>
      <c r="G136" s="37" t="s">
        <v>32</v>
      </c>
      <c r="H136" s="91">
        <f>COUNTIF(A23:A127,"ДСКВ")</f>
        <v>0</v>
      </c>
      <c r="I136" s="52"/>
      <c r="J136" s="53"/>
      <c r="K136" s="48" t="s">
        <v>43</v>
      </c>
      <c r="L136" s="56">
        <f>COUNTIF(F23:F127,"3 СР")</f>
        <v>0</v>
      </c>
      <c r="N136"/>
    </row>
    <row r="137" spans="1:14" x14ac:dyDescent="0.25">
      <c r="A137" s="69"/>
      <c r="B137" s="8"/>
      <c r="C137" s="8"/>
      <c r="D137" s="24"/>
      <c r="E137" s="60"/>
      <c r="F137" s="61"/>
      <c r="G137" s="37" t="s">
        <v>28</v>
      </c>
      <c r="H137" s="91">
        <f>COUNTIF(A23:A127,"НС")</f>
        <v>4</v>
      </c>
      <c r="I137" s="54"/>
      <c r="J137" s="55"/>
      <c r="K137" s="48"/>
      <c r="L137" s="38"/>
    </row>
    <row r="138" spans="1:14" ht="9.75" customHeight="1" x14ac:dyDescent="0.25">
      <c r="A138" s="58"/>
      <c r="L138" s="14"/>
    </row>
    <row r="139" spans="1:14" ht="15.6" x14ac:dyDescent="0.25">
      <c r="A139" s="122" t="s">
        <v>63</v>
      </c>
      <c r="B139" s="123"/>
      <c r="C139" s="123"/>
      <c r="D139" s="123"/>
      <c r="E139" s="123" t="s">
        <v>9</v>
      </c>
      <c r="F139" s="123"/>
      <c r="G139" s="123"/>
      <c r="H139" s="123"/>
      <c r="I139" s="123" t="s">
        <v>2</v>
      </c>
      <c r="J139" s="123"/>
      <c r="K139" s="123"/>
      <c r="L139" s="124"/>
    </row>
    <row r="140" spans="1:14" x14ac:dyDescent="0.25">
      <c r="A140" s="103"/>
      <c r="B140" s="104"/>
      <c r="C140" s="104"/>
      <c r="D140" s="104"/>
      <c r="E140" s="104"/>
      <c r="F140" s="125"/>
      <c r="G140" s="125"/>
      <c r="H140" s="125"/>
      <c r="I140" s="125"/>
      <c r="J140" s="125"/>
      <c r="K140" s="125"/>
      <c r="L140" s="126"/>
    </row>
    <row r="141" spans="1:14" x14ac:dyDescent="0.25">
      <c r="A141" s="96"/>
      <c r="D141" s="97"/>
      <c r="E141" s="97"/>
      <c r="F141" s="97"/>
      <c r="G141" s="97"/>
      <c r="H141" s="97"/>
      <c r="I141" s="97"/>
      <c r="J141" s="97"/>
      <c r="K141" s="97"/>
      <c r="L141" s="98"/>
    </row>
    <row r="142" spans="1:14" x14ac:dyDescent="0.25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10"/>
    </row>
    <row r="143" spans="1:14" x14ac:dyDescent="0.25">
      <c r="A143" s="103"/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6"/>
    </row>
    <row r="144" spans="1:14" ht="16.2" thickBot="1" x14ac:dyDescent="0.3">
      <c r="A144" s="107" t="str">
        <f>G19</f>
        <v>Кавтасьева Е.Г. (1к. Самарская область)</v>
      </c>
      <c r="B144" s="108"/>
      <c r="C144" s="108"/>
      <c r="D144" s="108"/>
      <c r="E144" s="108" t="str">
        <f>G17</f>
        <v>Кондрашова А.Э. (1к. Самарская область)</v>
      </c>
      <c r="F144" s="108"/>
      <c r="G144" s="108"/>
      <c r="H144" s="108"/>
      <c r="I144" s="108" t="str">
        <f>G18</f>
        <v>Передельская С.А. (1к. Самарская область)</v>
      </c>
      <c r="J144" s="108"/>
      <c r="K144" s="108"/>
      <c r="L144" s="109"/>
    </row>
    <row r="145" spans="1:1" ht="14.4" thickTop="1" x14ac:dyDescent="0.25">
      <c r="A145" s="58"/>
    </row>
    <row r="146" spans="1:1" x14ac:dyDescent="0.25">
      <c r="A146" s="58"/>
    </row>
    <row r="147" spans="1:1" x14ac:dyDescent="0.25">
      <c r="A147" s="58"/>
    </row>
    <row r="148" spans="1:1" x14ac:dyDescent="0.25">
      <c r="A148" s="58"/>
    </row>
    <row r="149" spans="1:1" x14ac:dyDescent="0.25">
      <c r="A149" s="58"/>
    </row>
    <row r="150" spans="1:1" x14ac:dyDescent="0.25">
      <c r="A150" s="58"/>
    </row>
    <row r="151" spans="1:1" x14ac:dyDescent="0.25">
      <c r="A151" s="58"/>
    </row>
    <row r="152" spans="1:1" x14ac:dyDescent="0.25">
      <c r="A152" s="58"/>
    </row>
    <row r="153" spans="1:1" x14ac:dyDescent="0.25">
      <c r="A153" s="58"/>
    </row>
    <row r="154" spans="1:1" x14ac:dyDescent="0.25">
      <c r="A154" s="58"/>
    </row>
    <row r="155" spans="1:1" x14ac:dyDescent="0.25">
      <c r="A155" s="58"/>
    </row>
    <row r="156" spans="1:1" x14ac:dyDescent="0.25">
      <c r="A156" s="58"/>
    </row>
    <row r="157" spans="1:1" x14ac:dyDescent="0.25">
      <c r="A157" s="58"/>
    </row>
    <row r="158" spans="1:1" x14ac:dyDescent="0.25">
      <c r="A158" s="58"/>
    </row>
    <row r="159" spans="1:1" x14ac:dyDescent="0.25">
      <c r="A159" s="58"/>
    </row>
    <row r="160" spans="1:1" x14ac:dyDescent="0.25">
      <c r="A160" s="58"/>
    </row>
    <row r="161" spans="1:7" x14ac:dyDescent="0.25">
      <c r="A161" s="58"/>
    </row>
    <row r="162" spans="1:7" x14ac:dyDescent="0.25">
      <c r="A162" s="58"/>
    </row>
    <row r="163" spans="1:7" x14ac:dyDescent="0.25">
      <c r="A163" s="58"/>
    </row>
    <row r="164" spans="1:7" x14ac:dyDescent="0.25">
      <c r="A164" s="58"/>
    </row>
    <row r="165" spans="1:7" x14ac:dyDescent="0.25">
      <c r="A165" s="58"/>
    </row>
    <row r="166" spans="1:7" x14ac:dyDescent="0.25">
      <c r="A166" s="58"/>
    </row>
    <row r="167" spans="1:7" x14ac:dyDescent="0.25">
      <c r="A167" s="58"/>
    </row>
    <row r="168" spans="1:7" x14ac:dyDescent="0.25">
      <c r="A168" s="58"/>
      <c r="G168"/>
    </row>
    <row r="169" spans="1:7" x14ac:dyDescent="0.25">
      <c r="A169" s="58"/>
      <c r="G169"/>
    </row>
    <row r="170" spans="1:7" x14ac:dyDescent="0.25">
      <c r="A170" s="58"/>
      <c r="G170"/>
    </row>
    <row r="171" spans="1:7" x14ac:dyDescent="0.25">
      <c r="A171" s="58"/>
      <c r="G171"/>
    </row>
    <row r="172" spans="1:7" x14ac:dyDescent="0.25">
      <c r="A172" s="58"/>
      <c r="G172"/>
    </row>
    <row r="173" spans="1:7" x14ac:dyDescent="0.25">
      <c r="A173" s="58"/>
      <c r="G173"/>
    </row>
    <row r="174" spans="1:7" x14ac:dyDescent="0.25">
      <c r="A174" s="58"/>
      <c r="G174"/>
    </row>
    <row r="175" spans="1:7" x14ac:dyDescent="0.25">
      <c r="A175" s="58"/>
      <c r="G175"/>
    </row>
    <row r="176" spans="1:7" x14ac:dyDescent="0.25">
      <c r="A176" s="58"/>
      <c r="G176"/>
    </row>
    <row r="177" spans="1:7" x14ac:dyDescent="0.25">
      <c r="A177" s="58"/>
      <c r="G177"/>
    </row>
    <row r="178" spans="1:7" x14ac:dyDescent="0.25">
      <c r="A178" s="58"/>
      <c r="G178"/>
    </row>
    <row r="179" spans="1:7" x14ac:dyDescent="0.25">
      <c r="A179" s="58"/>
      <c r="G179"/>
    </row>
    <row r="180" spans="1:7" x14ac:dyDescent="0.25">
      <c r="A180" s="58"/>
      <c r="G180"/>
    </row>
    <row r="181" spans="1:7" x14ac:dyDescent="0.25">
      <c r="A181" s="58"/>
      <c r="G181"/>
    </row>
    <row r="182" spans="1:7" x14ac:dyDescent="0.25">
      <c r="A182" s="58"/>
      <c r="G182"/>
    </row>
    <row r="183" spans="1:7" x14ac:dyDescent="0.25">
      <c r="A183" s="58"/>
      <c r="G183"/>
    </row>
    <row r="184" spans="1:7" x14ac:dyDescent="0.25">
      <c r="A184" s="58"/>
      <c r="G184"/>
    </row>
    <row r="185" spans="1:7" x14ac:dyDescent="0.25">
      <c r="A185" s="58"/>
      <c r="G185"/>
    </row>
    <row r="186" spans="1:7" x14ac:dyDescent="0.25">
      <c r="A186" s="58"/>
      <c r="G186"/>
    </row>
    <row r="187" spans="1:7" x14ac:dyDescent="0.25">
      <c r="A187" s="58"/>
      <c r="G187"/>
    </row>
    <row r="188" spans="1:7" x14ac:dyDescent="0.25">
      <c r="A188" s="58"/>
      <c r="G188"/>
    </row>
    <row r="189" spans="1:7" x14ac:dyDescent="0.25">
      <c r="A189" s="58"/>
      <c r="G189"/>
    </row>
    <row r="190" spans="1:7" x14ac:dyDescent="0.25">
      <c r="A190" s="58"/>
      <c r="G190"/>
    </row>
    <row r="191" spans="1:7" x14ac:dyDescent="0.25">
      <c r="A191" s="58"/>
      <c r="G191"/>
    </row>
    <row r="192" spans="1:7" x14ac:dyDescent="0.25">
      <c r="A192" s="58"/>
      <c r="G192"/>
    </row>
    <row r="193" spans="1:7" x14ac:dyDescent="0.25">
      <c r="A193" s="58"/>
      <c r="G193"/>
    </row>
    <row r="194" spans="1:7" x14ac:dyDescent="0.25">
      <c r="A194" s="58"/>
      <c r="G194"/>
    </row>
    <row r="195" spans="1:7" x14ac:dyDescent="0.25">
      <c r="G195"/>
    </row>
    <row r="196" spans="1:7" x14ac:dyDescent="0.25">
      <c r="G196"/>
    </row>
    <row r="197" spans="1:7" x14ac:dyDescent="0.25">
      <c r="G197"/>
    </row>
    <row r="198" spans="1:7" x14ac:dyDescent="0.25">
      <c r="G198"/>
    </row>
    <row r="199" spans="1:7" x14ac:dyDescent="0.25">
      <c r="G199"/>
    </row>
    <row r="200" spans="1:7" x14ac:dyDescent="0.25">
      <c r="G200"/>
    </row>
    <row r="201" spans="1:7" x14ac:dyDescent="0.25">
      <c r="G201"/>
    </row>
    <row r="202" spans="1:7" x14ac:dyDescent="0.25">
      <c r="G202"/>
    </row>
    <row r="203" spans="1:7" x14ac:dyDescent="0.25">
      <c r="G203"/>
    </row>
    <row r="204" spans="1:7" x14ac:dyDescent="0.25">
      <c r="G204"/>
    </row>
    <row r="205" spans="1:7" x14ac:dyDescent="0.25">
      <c r="G205"/>
    </row>
    <row r="206" spans="1:7" x14ac:dyDescent="0.25">
      <c r="G206"/>
    </row>
    <row r="207" spans="1:7" x14ac:dyDescent="0.25">
      <c r="G207"/>
    </row>
    <row r="208" spans="1:7" x14ac:dyDescent="0.25">
      <c r="G208"/>
    </row>
    <row r="209" spans="7:7" x14ac:dyDescent="0.25">
      <c r="G209"/>
    </row>
    <row r="210" spans="7:7" x14ac:dyDescent="0.25">
      <c r="G210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142:E142"/>
    <mergeCell ref="F142:L142"/>
    <mergeCell ref="H21:H22"/>
    <mergeCell ref="I21:I22"/>
    <mergeCell ref="J21:J22"/>
    <mergeCell ref="K21:K22"/>
    <mergeCell ref="L21:L22"/>
    <mergeCell ref="A129:F129"/>
    <mergeCell ref="G129:L129"/>
    <mergeCell ref="A139:D139"/>
    <mergeCell ref="E139:H139"/>
    <mergeCell ref="I139:L139"/>
    <mergeCell ref="A140:E140"/>
    <mergeCell ref="F140:L140"/>
    <mergeCell ref="A143:E143"/>
    <mergeCell ref="F143:L143"/>
    <mergeCell ref="A144:D144"/>
    <mergeCell ref="E144:H144"/>
    <mergeCell ref="I144:L144"/>
  </mergeCells>
  <phoneticPr fontId="22" type="noConversion"/>
  <conditionalFormatting sqref="B1 B6:B7 B9:B11 B13:B1048576">
    <cfRule type="duplicateValues" dxfId="9" priority="5"/>
  </conditionalFormatting>
  <conditionalFormatting sqref="B1:B1048576">
    <cfRule type="duplicateValues" dxfId="8" priority="1"/>
  </conditionalFormatting>
  <conditionalFormatting sqref="B2">
    <cfRule type="duplicateValues" dxfId="7" priority="4"/>
  </conditionalFormatting>
  <conditionalFormatting sqref="B3">
    <cfRule type="duplicateValues" dxfId="6" priority="3"/>
  </conditionalFormatting>
  <conditionalFormatting sqref="B4">
    <cfRule type="duplicateValues" dxfId="5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7CD0-D7DC-4F77-8532-F3B7DE736559}">
  <sheetPr>
    <tabColor theme="3" tint="-0.249977111117893"/>
    <pageSetUpPr fitToPage="1"/>
  </sheetPr>
  <dimension ref="A1:Q206"/>
  <sheetViews>
    <sheetView tabSelected="1" view="pageBreakPreview" topLeftCell="A31" zoomScaleNormal="100" zoomScaleSheetLayoutView="100" workbookViewId="0">
      <selection activeCell="E44" sqref="E44"/>
    </sheetView>
  </sheetViews>
  <sheetFormatPr defaultColWidth="9.109375" defaultRowHeight="13.8" x14ac:dyDescent="0.25"/>
  <cols>
    <col min="1" max="1" width="7" style="1" customWidth="1"/>
    <col min="2" max="2" width="7" style="97" customWidth="1"/>
    <col min="3" max="3" width="16.109375" style="97" customWidth="1"/>
    <col min="4" max="4" width="29.77734375" style="1" customWidth="1"/>
    <col min="5" max="5" width="14.6640625" style="1" customWidth="1"/>
    <col min="6" max="6" width="9.6640625" style="1" customWidth="1"/>
    <col min="7" max="7" width="30.88671875" style="1" customWidth="1"/>
    <col min="8" max="8" width="13.109375" style="1" customWidth="1"/>
    <col min="9" max="9" width="14" style="1" customWidth="1"/>
    <col min="10" max="10" width="13.5546875" style="49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7" ht="22.8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7" ht="22.8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7" ht="22.8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7" ht="9.6" customHeight="1" x14ac:dyDescent="0.3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O5" s="23"/>
    </row>
    <row r="6" spans="1:17" s="2" customFormat="1" ht="28.8" x14ac:dyDescent="0.3">
      <c r="A6" s="136" t="s">
        <v>236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Q6" s="23"/>
    </row>
    <row r="7" spans="1:17" s="2" customFormat="1" ht="18" customHeight="1" x14ac:dyDescent="0.25">
      <c r="A7" s="137" t="s">
        <v>14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7" s="2" customFormat="1" ht="23.4" customHeight="1" thickBot="1" x14ac:dyDescent="0.3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7" ht="19.5" customHeight="1" thickTop="1" x14ac:dyDescent="0.25">
      <c r="A9" s="139" t="s">
        <v>19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</row>
    <row r="10" spans="1:17" ht="18" customHeight="1" x14ac:dyDescent="0.25">
      <c r="A10" s="142" t="s">
        <v>33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</row>
    <row r="11" spans="1:17" ht="19.5" customHeight="1" x14ac:dyDescent="0.25">
      <c r="A11" s="142" t="s">
        <v>45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7" ht="5.25" customHeight="1" x14ac:dyDescent="0.25">
      <c r="A12" s="132" t="s">
        <v>42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</row>
    <row r="13" spans="1:17" ht="15.6" x14ac:dyDescent="0.3">
      <c r="A13" s="40" t="s">
        <v>67</v>
      </c>
      <c r="B13" s="20"/>
      <c r="C13" s="20"/>
      <c r="D13" s="62"/>
      <c r="E13" s="5"/>
      <c r="F13" s="5"/>
      <c r="G13" s="31" t="s">
        <v>65</v>
      </c>
      <c r="H13" s="67"/>
      <c r="I13" s="5"/>
      <c r="J13" s="41"/>
      <c r="K13" s="28"/>
      <c r="L13" s="29" t="s">
        <v>44</v>
      </c>
    </row>
    <row r="14" spans="1:17" ht="15.6" x14ac:dyDescent="0.3">
      <c r="A14" s="15" t="s">
        <v>238</v>
      </c>
      <c r="B14" s="11"/>
      <c r="C14" s="11"/>
      <c r="D14" s="64"/>
      <c r="E14" s="6"/>
      <c r="F14" s="6"/>
      <c r="G14" s="92" t="s">
        <v>66</v>
      </c>
      <c r="H14" s="6"/>
      <c r="I14" s="6"/>
      <c r="J14" s="42"/>
      <c r="K14" s="30"/>
      <c r="L14" s="63" t="s">
        <v>239</v>
      </c>
    </row>
    <row r="15" spans="1:17" ht="14.4" x14ac:dyDescent="0.25">
      <c r="A15" s="127" t="s">
        <v>8</v>
      </c>
      <c r="B15" s="128"/>
      <c r="C15" s="128"/>
      <c r="D15" s="128"/>
      <c r="E15" s="128"/>
      <c r="F15" s="128"/>
      <c r="G15" s="129"/>
      <c r="H15" s="18" t="s">
        <v>0</v>
      </c>
      <c r="I15" s="17"/>
      <c r="J15" s="43"/>
      <c r="K15" s="17"/>
      <c r="L15" s="19"/>
    </row>
    <row r="16" spans="1:17" ht="14.4" x14ac:dyDescent="0.25">
      <c r="A16" s="16" t="s">
        <v>15</v>
      </c>
      <c r="B16" s="12"/>
      <c r="C16" s="12"/>
      <c r="D16" s="10"/>
      <c r="E16" s="7"/>
      <c r="F16" s="10"/>
      <c r="G16" s="9" t="s">
        <v>42</v>
      </c>
      <c r="H16" s="35" t="s">
        <v>231</v>
      </c>
      <c r="I16" s="7"/>
      <c r="J16" s="44"/>
      <c r="K16" s="7"/>
      <c r="L16" s="71"/>
    </row>
    <row r="17" spans="1:12" ht="14.4" x14ac:dyDescent="0.25">
      <c r="A17" s="16" t="s">
        <v>16</v>
      </c>
      <c r="B17" s="12"/>
      <c r="C17" s="12"/>
      <c r="D17" s="9"/>
      <c r="E17" s="7"/>
      <c r="F17" s="10"/>
      <c r="G17" s="9" t="s">
        <v>233</v>
      </c>
      <c r="H17" s="35" t="s">
        <v>37</v>
      </c>
      <c r="I17" s="7"/>
      <c r="J17" s="44"/>
      <c r="K17" s="7"/>
      <c r="L17" s="34"/>
    </row>
    <row r="18" spans="1:12" ht="14.4" x14ac:dyDescent="0.25">
      <c r="A18" s="16" t="s">
        <v>17</v>
      </c>
      <c r="B18" s="12"/>
      <c r="C18" s="12"/>
      <c r="D18" s="9"/>
      <c r="E18" s="7"/>
      <c r="F18" s="10"/>
      <c r="G18" s="9" t="s">
        <v>235</v>
      </c>
      <c r="H18" s="35" t="s">
        <v>38</v>
      </c>
      <c r="I18" s="7"/>
      <c r="J18" s="44"/>
      <c r="K18" s="7"/>
      <c r="L18" s="34"/>
    </row>
    <row r="19" spans="1:12" ht="16.2" thickBot="1" x14ac:dyDescent="0.3">
      <c r="A19" s="16" t="s">
        <v>13</v>
      </c>
      <c r="B19" s="13"/>
      <c r="C19" s="13"/>
      <c r="D19" s="70"/>
      <c r="E19" s="8"/>
      <c r="F19" s="8"/>
      <c r="G19" s="9" t="s">
        <v>234</v>
      </c>
      <c r="H19" s="35" t="s">
        <v>36</v>
      </c>
      <c r="I19" s="7"/>
      <c r="J19" s="44"/>
      <c r="K19" s="74">
        <v>90</v>
      </c>
      <c r="L19" s="75" t="s">
        <v>287</v>
      </c>
    </row>
    <row r="20" spans="1:12" ht="9.75" customHeight="1" thickTop="1" thickBot="1" x14ac:dyDescent="0.3">
      <c r="A20" s="25"/>
      <c r="B20" s="22"/>
      <c r="C20" s="22"/>
      <c r="D20" s="21"/>
      <c r="E20" s="21"/>
      <c r="F20" s="21"/>
      <c r="G20" s="21"/>
      <c r="H20" s="21"/>
      <c r="I20" s="21"/>
      <c r="J20" s="45"/>
      <c r="K20" s="21"/>
      <c r="L20" s="26"/>
    </row>
    <row r="21" spans="1:12" s="3" customFormat="1" ht="21" customHeight="1" thickTop="1" x14ac:dyDescent="0.25">
      <c r="A21" s="130" t="s">
        <v>5</v>
      </c>
      <c r="B21" s="111" t="s">
        <v>10</v>
      </c>
      <c r="C21" s="111" t="s">
        <v>35</v>
      </c>
      <c r="D21" s="111" t="s">
        <v>1</v>
      </c>
      <c r="E21" s="111" t="s">
        <v>34</v>
      </c>
      <c r="F21" s="111" t="s">
        <v>7</v>
      </c>
      <c r="G21" s="111" t="s">
        <v>11</v>
      </c>
      <c r="H21" s="111" t="s">
        <v>6</v>
      </c>
      <c r="I21" s="111" t="s">
        <v>23</v>
      </c>
      <c r="J21" s="113" t="s">
        <v>20</v>
      </c>
      <c r="K21" s="115" t="s">
        <v>22</v>
      </c>
      <c r="L21" s="117" t="s">
        <v>12</v>
      </c>
    </row>
    <row r="22" spans="1:12" s="3" customFormat="1" ht="13.5" customHeight="1" x14ac:dyDescent="0.25">
      <c r="A22" s="131"/>
      <c r="B22" s="112"/>
      <c r="C22" s="112"/>
      <c r="D22" s="112"/>
      <c r="E22" s="112"/>
      <c r="F22" s="112"/>
      <c r="G22" s="112"/>
      <c r="H22" s="112"/>
      <c r="I22" s="112"/>
      <c r="J22" s="114"/>
      <c r="K22" s="116"/>
      <c r="L22" s="118"/>
    </row>
    <row r="23" spans="1:12" s="4" customFormat="1" ht="18" x14ac:dyDescent="0.25">
      <c r="A23" s="81">
        <v>1</v>
      </c>
      <c r="B23" s="32">
        <v>94</v>
      </c>
      <c r="C23" s="32">
        <v>10111625257</v>
      </c>
      <c r="D23" s="33" t="s">
        <v>113</v>
      </c>
      <c r="E23" s="65" t="s">
        <v>114</v>
      </c>
      <c r="F23" s="93" t="s">
        <v>39</v>
      </c>
      <c r="G23" s="66" t="s">
        <v>84</v>
      </c>
      <c r="H23" s="99">
        <v>9.6226851851851855E-2</v>
      </c>
      <c r="I23" s="99" t="s">
        <v>42</v>
      </c>
      <c r="J23" s="46">
        <f>$K$19/((H23*24))</f>
        <v>38.970411354342076</v>
      </c>
      <c r="K23" s="27" t="s">
        <v>30</v>
      </c>
      <c r="L23" s="82"/>
    </row>
    <row r="24" spans="1:12" s="4" customFormat="1" ht="18" x14ac:dyDescent="0.25">
      <c r="A24" s="83">
        <v>2</v>
      </c>
      <c r="B24" s="32">
        <v>91</v>
      </c>
      <c r="C24" s="32">
        <v>10091544742</v>
      </c>
      <c r="D24" s="33" t="s">
        <v>98</v>
      </c>
      <c r="E24" s="65" t="s">
        <v>99</v>
      </c>
      <c r="F24" s="93" t="s">
        <v>160</v>
      </c>
      <c r="G24" s="66" t="s">
        <v>84</v>
      </c>
      <c r="H24" s="99">
        <v>9.6250000000000002E-2</v>
      </c>
      <c r="I24" s="99">
        <f>H24-$H$23</f>
        <v>2.3148148148147141E-5</v>
      </c>
      <c r="J24" s="46">
        <f t="shared" ref="J24:J42" si="0">$K$19/((H24*24))</f>
        <v>38.961038961038959</v>
      </c>
      <c r="K24" s="27" t="s">
        <v>30</v>
      </c>
      <c r="L24" s="82"/>
    </row>
    <row r="25" spans="1:12" s="4" customFormat="1" ht="18" x14ac:dyDescent="0.25">
      <c r="A25" s="81">
        <v>3</v>
      </c>
      <c r="B25" s="27">
        <v>134</v>
      </c>
      <c r="C25" s="32">
        <v>10117352095</v>
      </c>
      <c r="D25" s="33" t="s">
        <v>255</v>
      </c>
      <c r="E25" s="65" t="s">
        <v>256</v>
      </c>
      <c r="F25" s="93" t="s">
        <v>160</v>
      </c>
      <c r="G25" s="66" t="s">
        <v>206</v>
      </c>
      <c r="H25" s="99">
        <v>9.6273148148148149E-2</v>
      </c>
      <c r="I25" s="99">
        <f t="shared" ref="I25:I42" si="1">H25-$H$23</f>
        <v>4.6296296296294281E-5</v>
      </c>
      <c r="J25" s="46">
        <f t="shared" si="0"/>
        <v>38.951671074777586</v>
      </c>
      <c r="K25" s="27" t="s">
        <v>30</v>
      </c>
      <c r="L25" s="82"/>
    </row>
    <row r="26" spans="1:12" s="4" customFormat="1" ht="18" x14ac:dyDescent="0.25">
      <c r="A26" s="83">
        <v>4</v>
      </c>
      <c r="B26" s="27">
        <v>99</v>
      </c>
      <c r="C26" s="32">
        <v>10120261186</v>
      </c>
      <c r="D26" s="33" t="s">
        <v>224</v>
      </c>
      <c r="E26" s="65" t="s">
        <v>122</v>
      </c>
      <c r="F26" s="93" t="s">
        <v>160</v>
      </c>
      <c r="G26" s="66" t="s">
        <v>84</v>
      </c>
      <c r="H26" s="99">
        <v>9.662037037037037E-2</v>
      </c>
      <c r="I26" s="99">
        <f t="shared" si="1"/>
        <v>3.9351851851851527E-4</v>
      </c>
      <c r="J26" s="46">
        <f t="shared" si="0"/>
        <v>38.811691423095347</v>
      </c>
      <c r="K26" s="27" t="s">
        <v>30</v>
      </c>
      <c r="L26" s="82"/>
    </row>
    <row r="27" spans="1:12" s="4" customFormat="1" ht="18" x14ac:dyDescent="0.25">
      <c r="A27" s="83">
        <v>5</v>
      </c>
      <c r="B27" s="27">
        <v>92</v>
      </c>
      <c r="C27" s="32">
        <v>10115493638</v>
      </c>
      <c r="D27" s="33" t="s">
        <v>103</v>
      </c>
      <c r="E27" s="65">
        <v>39607</v>
      </c>
      <c r="F27" s="93" t="s">
        <v>160</v>
      </c>
      <c r="G27" s="66" t="s">
        <v>84</v>
      </c>
      <c r="H27" s="99">
        <v>9.6817129629629628E-2</v>
      </c>
      <c r="I27" s="99">
        <f t="shared" si="1"/>
        <v>5.9027777777777291E-4</v>
      </c>
      <c r="J27" s="46">
        <f t="shared" si="0"/>
        <v>38.732815301852959</v>
      </c>
      <c r="K27" s="27" t="s">
        <v>30</v>
      </c>
      <c r="L27" s="82"/>
    </row>
    <row r="28" spans="1:12" s="4" customFormat="1" ht="18" x14ac:dyDescent="0.25">
      <c r="A28" s="83">
        <v>6</v>
      </c>
      <c r="B28" s="27">
        <v>96</v>
      </c>
      <c r="C28" s="32">
        <v>10137307322</v>
      </c>
      <c r="D28" s="33" t="s">
        <v>132</v>
      </c>
      <c r="E28" s="65" t="s">
        <v>133</v>
      </c>
      <c r="F28" s="93" t="s">
        <v>160</v>
      </c>
      <c r="G28" s="66" t="s">
        <v>84</v>
      </c>
      <c r="H28" s="99">
        <v>9.6840277777777775E-2</v>
      </c>
      <c r="I28" s="99">
        <f t="shared" si="1"/>
        <v>6.1342592592592005E-4</v>
      </c>
      <c r="J28" s="46">
        <f t="shared" si="0"/>
        <v>38.723556830405165</v>
      </c>
      <c r="K28" s="27" t="s">
        <v>30</v>
      </c>
      <c r="L28" s="82"/>
    </row>
    <row r="29" spans="1:12" s="4" customFormat="1" ht="18" x14ac:dyDescent="0.25">
      <c r="A29" s="83">
        <v>7</v>
      </c>
      <c r="B29" s="27">
        <v>104</v>
      </c>
      <c r="C29" s="32">
        <v>10114922954</v>
      </c>
      <c r="D29" s="33" t="s">
        <v>145</v>
      </c>
      <c r="E29" s="65" t="s">
        <v>71</v>
      </c>
      <c r="F29" s="93" t="s">
        <v>160</v>
      </c>
      <c r="G29" s="66" t="s">
        <v>84</v>
      </c>
      <c r="H29" s="99">
        <v>9.6886574074074083E-2</v>
      </c>
      <c r="I29" s="99">
        <f t="shared" si="1"/>
        <v>6.5972222222222821E-4</v>
      </c>
      <c r="J29" s="46">
        <f t="shared" si="0"/>
        <v>38.705053159718069</v>
      </c>
      <c r="K29" s="27" t="s">
        <v>30</v>
      </c>
      <c r="L29" s="82"/>
    </row>
    <row r="30" spans="1:12" s="4" customFormat="1" ht="18" x14ac:dyDescent="0.25">
      <c r="A30" s="83">
        <v>8</v>
      </c>
      <c r="B30" s="27">
        <v>97</v>
      </c>
      <c r="C30" s="32">
        <v>10137271653</v>
      </c>
      <c r="D30" s="33" t="s">
        <v>100</v>
      </c>
      <c r="E30" s="65" t="s">
        <v>101</v>
      </c>
      <c r="F30" s="93" t="s">
        <v>160</v>
      </c>
      <c r="G30" s="66" t="s">
        <v>84</v>
      </c>
      <c r="H30" s="99">
        <v>9.6886574074074083E-2</v>
      </c>
      <c r="I30" s="99">
        <f t="shared" si="1"/>
        <v>6.5972222222222821E-4</v>
      </c>
      <c r="J30" s="46">
        <f t="shared" si="0"/>
        <v>38.705053159718069</v>
      </c>
      <c r="K30" s="27" t="s">
        <v>30</v>
      </c>
      <c r="L30" s="82"/>
    </row>
    <row r="31" spans="1:12" s="4" customFormat="1" ht="18" x14ac:dyDescent="0.25">
      <c r="A31" s="83">
        <v>9</v>
      </c>
      <c r="B31" s="27">
        <v>2</v>
      </c>
      <c r="C31" s="32">
        <v>10113386213</v>
      </c>
      <c r="D31" s="33" t="s">
        <v>136</v>
      </c>
      <c r="E31" s="65" t="s">
        <v>137</v>
      </c>
      <c r="F31" s="93" t="s">
        <v>160</v>
      </c>
      <c r="G31" s="66" t="s">
        <v>61</v>
      </c>
      <c r="H31" s="99">
        <v>9.6886574074074083E-2</v>
      </c>
      <c r="I31" s="99">
        <f t="shared" si="1"/>
        <v>6.5972222222222821E-4</v>
      </c>
      <c r="J31" s="46">
        <f t="shared" si="0"/>
        <v>38.705053159718069</v>
      </c>
      <c r="K31" s="27" t="s">
        <v>30</v>
      </c>
      <c r="L31" s="82"/>
    </row>
    <row r="32" spans="1:12" s="4" customFormat="1" ht="18" x14ac:dyDescent="0.25">
      <c r="A32" s="83">
        <v>10</v>
      </c>
      <c r="B32" s="27">
        <v>88</v>
      </c>
      <c r="C32" s="32">
        <v>10137306312</v>
      </c>
      <c r="D32" s="33" t="s">
        <v>108</v>
      </c>
      <c r="E32" s="65" t="s">
        <v>109</v>
      </c>
      <c r="F32" s="93" t="s">
        <v>41</v>
      </c>
      <c r="G32" s="66" t="s">
        <v>84</v>
      </c>
      <c r="H32" s="99">
        <v>9.6886574074074083E-2</v>
      </c>
      <c r="I32" s="99">
        <f t="shared" si="1"/>
        <v>6.5972222222222821E-4</v>
      </c>
      <c r="J32" s="46">
        <f t="shared" si="0"/>
        <v>38.705053159718069</v>
      </c>
      <c r="K32" s="27" t="s">
        <v>30</v>
      </c>
      <c r="L32" s="82"/>
    </row>
    <row r="33" spans="1:12" s="4" customFormat="1" ht="18" x14ac:dyDescent="0.25">
      <c r="A33" s="83">
        <v>11</v>
      </c>
      <c r="B33" s="27">
        <v>28</v>
      </c>
      <c r="C33" s="32">
        <v>10116100900</v>
      </c>
      <c r="D33" s="33" t="s">
        <v>140</v>
      </c>
      <c r="E33" s="65" t="s">
        <v>141</v>
      </c>
      <c r="F33" s="93" t="s">
        <v>160</v>
      </c>
      <c r="G33" s="66" t="s">
        <v>112</v>
      </c>
      <c r="H33" s="99">
        <v>9.6886574074074083E-2</v>
      </c>
      <c r="I33" s="99">
        <f t="shared" si="1"/>
        <v>6.5972222222222821E-4</v>
      </c>
      <c r="J33" s="46">
        <f t="shared" si="0"/>
        <v>38.705053159718069</v>
      </c>
      <c r="K33" s="27" t="s">
        <v>30</v>
      </c>
      <c r="L33" s="82"/>
    </row>
    <row r="34" spans="1:12" s="4" customFormat="1" ht="18" x14ac:dyDescent="0.25">
      <c r="A34" s="83">
        <v>12</v>
      </c>
      <c r="B34" s="27">
        <v>84</v>
      </c>
      <c r="C34" s="32">
        <v>10125311856</v>
      </c>
      <c r="D34" s="33" t="s">
        <v>85</v>
      </c>
      <c r="E34" s="65" t="s">
        <v>86</v>
      </c>
      <c r="F34" s="93" t="s">
        <v>160</v>
      </c>
      <c r="G34" s="66" t="s">
        <v>84</v>
      </c>
      <c r="H34" s="99">
        <v>9.6886574074074083E-2</v>
      </c>
      <c r="I34" s="99">
        <f t="shared" si="1"/>
        <v>6.5972222222222821E-4</v>
      </c>
      <c r="J34" s="46">
        <f t="shared" si="0"/>
        <v>38.705053159718069</v>
      </c>
      <c r="K34" s="27" t="s">
        <v>30</v>
      </c>
      <c r="L34" s="82"/>
    </row>
    <row r="35" spans="1:12" s="4" customFormat="1" ht="18" x14ac:dyDescent="0.25">
      <c r="A35" s="83">
        <v>13</v>
      </c>
      <c r="B35" s="27">
        <v>125</v>
      </c>
      <c r="C35" s="32">
        <v>10131547845</v>
      </c>
      <c r="D35" s="33" t="s">
        <v>48</v>
      </c>
      <c r="E35" s="65" t="s">
        <v>128</v>
      </c>
      <c r="F35" s="93" t="s">
        <v>160</v>
      </c>
      <c r="G35" s="66" t="s">
        <v>129</v>
      </c>
      <c r="H35" s="99">
        <v>9.6886574074074083E-2</v>
      </c>
      <c r="I35" s="99">
        <f t="shared" si="1"/>
        <v>6.5972222222222821E-4</v>
      </c>
      <c r="J35" s="46">
        <f t="shared" si="0"/>
        <v>38.705053159718069</v>
      </c>
      <c r="K35" s="27"/>
      <c r="L35" s="82"/>
    </row>
    <row r="36" spans="1:12" s="4" customFormat="1" ht="18" x14ac:dyDescent="0.25">
      <c r="A36" s="83">
        <v>14</v>
      </c>
      <c r="B36" s="27">
        <v>107</v>
      </c>
      <c r="C36" s="32">
        <v>10104034605</v>
      </c>
      <c r="D36" s="33" t="s">
        <v>242</v>
      </c>
      <c r="E36" s="65">
        <v>39124</v>
      </c>
      <c r="F36" s="93" t="s">
        <v>160</v>
      </c>
      <c r="G36" s="66" t="s">
        <v>84</v>
      </c>
      <c r="H36" s="99">
        <v>9.6886574074074083E-2</v>
      </c>
      <c r="I36" s="99">
        <f t="shared" si="1"/>
        <v>6.5972222222222821E-4</v>
      </c>
      <c r="J36" s="46">
        <f t="shared" si="0"/>
        <v>38.705053159718069</v>
      </c>
      <c r="K36" s="27"/>
      <c r="L36" s="82"/>
    </row>
    <row r="37" spans="1:12" s="4" customFormat="1" ht="18" x14ac:dyDescent="0.25">
      <c r="A37" s="83">
        <v>15</v>
      </c>
      <c r="B37" s="27">
        <v>83</v>
      </c>
      <c r="C37" s="32">
        <v>10137272259</v>
      </c>
      <c r="D37" s="33" t="s">
        <v>106</v>
      </c>
      <c r="E37" s="65" t="s">
        <v>107</v>
      </c>
      <c r="F37" s="93" t="s">
        <v>41</v>
      </c>
      <c r="G37" s="66" t="s">
        <v>84</v>
      </c>
      <c r="H37" s="99">
        <v>9.6886574074074083E-2</v>
      </c>
      <c r="I37" s="99">
        <f t="shared" si="1"/>
        <v>6.5972222222222821E-4</v>
      </c>
      <c r="J37" s="46">
        <f t="shared" si="0"/>
        <v>38.705053159718069</v>
      </c>
      <c r="K37" s="27"/>
      <c r="L37" s="82"/>
    </row>
    <row r="38" spans="1:12" s="4" customFormat="1" ht="18" x14ac:dyDescent="0.25">
      <c r="A38" s="83">
        <v>16</v>
      </c>
      <c r="B38" s="27">
        <v>100</v>
      </c>
      <c r="C38" s="32">
        <v>10116160918</v>
      </c>
      <c r="D38" s="33" t="s">
        <v>261</v>
      </c>
      <c r="E38" s="65" t="s">
        <v>262</v>
      </c>
      <c r="F38" s="93" t="s">
        <v>39</v>
      </c>
      <c r="G38" s="66" t="s">
        <v>84</v>
      </c>
      <c r="H38" s="99">
        <v>9.6886574074074083E-2</v>
      </c>
      <c r="I38" s="99">
        <f t="shared" si="1"/>
        <v>6.5972222222222821E-4</v>
      </c>
      <c r="J38" s="46">
        <f t="shared" si="0"/>
        <v>38.705053159718069</v>
      </c>
      <c r="K38" s="27"/>
      <c r="L38" s="82"/>
    </row>
    <row r="39" spans="1:12" s="4" customFormat="1" ht="18" x14ac:dyDescent="0.25">
      <c r="A39" s="83">
        <v>17</v>
      </c>
      <c r="B39" s="27">
        <v>149</v>
      </c>
      <c r="C39" s="32">
        <v>10154954560</v>
      </c>
      <c r="D39" s="33" t="s">
        <v>277</v>
      </c>
      <c r="E39" s="65" t="s">
        <v>278</v>
      </c>
      <c r="F39" s="93" t="s">
        <v>39</v>
      </c>
      <c r="G39" s="66" t="s">
        <v>221</v>
      </c>
      <c r="H39" s="99">
        <v>9.6886574074074083E-2</v>
      </c>
      <c r="I39" s="99">
        <f t="shared" si="1"/>
        <v>6.5972222222222821E-4</v>
      </c>
      <c r="J39" s="46">
        <f t="shared" si="0"/>
        <v>38.705053159718069</v>
      </c>
      <c r="K39" s="27"/>
      <c r="L39" s="82"/>
    </row>
    <row r="40" spans="1:12" s="4" customFormat="1" ht="18" x14ac:dyDescent="0.25">
      <c r="A40" s="83">
        <v>18</v>
      </c>
      <c r="B40" s="27">
        <v>29</v>
      </c>
      <c r="C40" s="32">
        <v>10123564341</v>
      </c>
      <c r="D40" s="33" t="s">
        <v>110</v>
      </c>
      <c r="E40" s="65" t="s">
        <v>111</v>
      </c>
      <c r="F40" s="93" t="s">
        <v>160</v>
      </c>
      <c r="G40" s="66" t="s">
        <v>112</v>
      </c>
      <c r="H40" s="99">
        <v>9.6886574074074083E-2</v>
      </c>
      <c r="I40" s="99">
        <f t="shared" si="1"/>
        <v>6.5972222222222821E-4</v>
      </c>
      <c r="J40" s="46">
        <f t="shared" si="0"/>
        <v>38.705053159718069</v>
      </c>
      <c r="K40" s="27"/>
      <c r="L40" s="82"/>
    </row>
    <row r="41" spans="1:12" s="4" customFormat="1" ht="18" x14ac:dyDescent="0.25">
      <c r="A41" s="83">
        <v>19</v>
      </c>
      <c r="B41" s="27">
        <v>44</v>
      </c>
      <c r="C41" s="32">
        <v>10125505048</v>
      </c>
      <c r="D41" s="33" t="s">
        <v>115</v>
      </c>
      <c r="E41" s="65" t="s">
        <v>116</v>
      </c>
      <c r="F41" s="93" t="s">
        <v>160</v>
      </c>
      <c r="G41" s="66" t="s">
        <v>72</v>
      </c>
      <c r="H41" s="99">
        <v>9.6886574074074083E-2</v>
      </c>
      <c r="I41" s="99">
        <f t="shared" si="1"/>
        <v>6.5972222222222821E-4</v>
      </c>
      <c r="J41" s="46">
        <f t="shared" si="0"/>
        <v>38.705053159718069</v>
      </c>
      <c r="K41" s="27"/>
      <c r="L41" s="82"/>
    </row>
    <row r="42" spans="1:12" s="4" customFormat="1" ht="18" x14ac:dyDescent="0.25">
      <c r="A42" s="83">
        <v>20</v>
      </c>
      <c r="B42" s="27">
        <v>93</v>
      </c>
      <c r="C42" s="32">
        <v>10125311957</v>
      </c>
      <c r="D42" s="33" t="s">
        <v>87</v>
      </c>
      <c r="E42" s="65" t="s">
        <v>86</v>
      </c>
      <c r="F42" s="93" t="s">
        <v>160</v>
      </c>
      <c r="G42" s="66" t="s">
        <v>84</v>
      </c>
      <c r="H42" s="99">
        <v>9.6886574074074083E-2</v>
      </c>
      <c r="I42" s="99">
        <f t="shared" si="1"/>
        <v>6.5972222222222821E-4</v>
      </c>
      <c r="J42" s="46">
        <f t="shared" si="0"/>
        <v>38.705053159718069</v>
      </c>
      <c r="K42" s="27"/>
      <c r="L42" s="82"/>
    </row>
    <row r="43" spans="1:12" s="4" customFormat="1" ht="18" x14ac:dyDescent="0.25">
      <c r="A43" s="83">
        <v>21</v>
      </c>
      <c r="B43" s="27">
        <v>67</v>
      </c>
      <c r="C43" s="32">
        <v>10132637073</v>
      </c>
      <c r="D43" s="33" t="s">
        <v>102</v>
      </c>
      <c r="E43" s="65">
        <v>39738</v>
      </c>
      <c r="F43" s="93" t="s">
        <v>39</v>
      </c>
      <c r="G43" s="66" t="s">
        <v>72</v>
      </c>
      <c r="H43" s="99">
        <v>9.6886574074074083E-2</v>
      </c>
      <c r="I43" s="99">
        <f t="shared" ref="I43:I84" si="2">H43-$H$23</f>
        <v>6.5972222222222821E-4</v>
      </c>
      <c r="J43" s="46">
        <f t="shared" ref="J43:J84" si="3">$K$19/((H43*24))</f>
        <v>38.705053159718069</v>
      </c>
      <c r="K43" s="27"/>
      <c r="L43" s="82"/>
    </row>
    <row r="44" spans="1:12" s="4" customFormat="1" ht="18" x14ac:dyDescent="0.25">
      <c r="A44" s="83">
        <v>22</v>
      </c>
      <c r="B44" s="27">
        <v>127</v>
      </c>
      <c r="C44" s="32">
        <v>10126951964</v>
      </c>
      <c r="D44" s="33" t="s">
        <v>130</v>
      </c>
      <c r="E44" s="65" t="s">
        <v>131</v>
      </c>
      <c r="F44" s="93" t="s">
        <v>160</v>
      </c>
      <c r="G44" s="66" t="s">
        <v>123</v>
      </c>
      <c r="H44" s="99">
        <v>9.6886574074074083E-2</v>
      </c>
      <c r="I44" s="99">
        <f t="shared" si="2"/>
        <v>6.5972222222222821E-4</v>
      </c>
      <c r="J44" s="46">
        <f t="shared" si="3"/>
        <v>38.705053159718069</v>
      </c>
      <c r="K44" s="27"/>
      <c r="L44" s="82"/>
    </row>
    <row r="45" spans="1:12" s="4" customFormat="1" ht="18" x14ac:dyDescent="0.25">
      <c r="A45" s="83">
        <v>23</v>
      </c>
      <c r="B45" s="27">
        <v>95</v>
      </c>
      <c r="C45" s="32">
        <v>10105978645</v>
      </c>
      <c r="D45" s="33" t="s">
        <v>96</v>
      </c>
      <c r="E45" s="65" t="s">
        <v>97</v>
      </c>
      <c r="F45" s="93" t="s">
        <v>160</v>
      </c>
      <c r="G45" s="66" t="s">
        <v>84</v>
      </c>
      <c r="H45" s="99">
        <v>9.6886574074074083E-2</v>
      </c>
      <c r="I45" s="99">
        <f t="shared" si="2"/>
        <v>6.5972222222222821E-4</v>
      </c>
      <c r="J45" s="46">
        <f t="shared" si="3"/>
        <v>38.705053159718069</v>
      </c>
      <c r="K45" s="27"/>
      <c r="L45" s="82"/>
    </row>
    <row r="46" spans="1:12" s="4" customFormat="1" ht="18" x14ac:dyDescent="0.25">
      <c r="A46" s="83">
        <v>24</v>
      </c>
      <c r="B46" s="27">
        <v>3</v>
      </c>
      <c r="C46" s="32">
        <v>10104125642</v>
      </c>
      <c r="D46" s="33" t="s">
        <v>90</v>
      </c>
      <c r="E46" s="65" t="s">
        <v>91</v>
      </c>
      <c r="F46" s="93" t="s">
        <v>160</v>
      </c>
      <c r="G46" s="66" t="s">
        <v>61</v>
      </c>
      <c r="H46" s="99">
        <v>9.6886574074074083E-2</v>
      </c>
      <c r="I46" s="99">
        <f t="shared" si="2"/>
        <v>6.5972222222222821E-4</v>
      </c>
      <c r="J46" s="46">
        <f t="shared" si="3"/>
        <v>38.705053159718069</v>
      </c>
      <c r="K46" s="27"/>
      <c r="L46" s="82"/>
    </row>
    <row r="47" spans="1:12" s="4" customFormat="1" ht="18" x14ac:dyDescent="0.25">
      <c r="A47" s="83">
        <v>25</v>
      </c>
      <c r="B47" s="27">
        <v>37</v>
      </c>
      <c r="C47" s="32">
        <v>10107167907</v>
      </c>
      <c r="D47" s="33" t="s">
        <v>104</v>
      </c>
      <c r="E47" s="65" t="s">
        <v>79</v>
      </c>
      <c r="F47" s="93" t="s">
        <v>160</v>
      </c>
      <c r="G47" s="66" t="s">
        <v>105</v>
      </c>
      <c r="H47" s="99">
        <v>9.6886574074074083E-2</v>
      </c>
      <c r="I47" s="99">
        <f t="shared" si="2"/>
        <v>6.5972222222222821E-4</v>
      </c>
      <c r="J47" s="46">
        <f t="shared" si="3"/>
        <v>38.705053159718069</v>
      </c>
      <c r="K47" s="27"/>
      <c r="L47" s="82"/>
    </row>
    <row r="48" spans="1:12" s="4" customFormat="1" ht="18" x14ac:dyDescent="0.25">
      <c r="A48" s="83">
        <v>26</v>
      </c>
      <c r="B48" s="27">
        <v>98</v>
      </c>
      <c r="C48" s="32">
        <v>10111627378</v>
      </c>
      <c r="D48" s="33" t="s">
        <v>94</v>
      </c>
      <c r="E48" s="65" t="s">
        <v>95</v>
      </c>
      <c r="F48" s="93" t="s">
        <v>160</v>
      </c>
      <c r="G48" s="66" t="s">
        <v>84</v>
      </c>
      <c r="H48" s="99">
        <v>9.6886574074074083E-2</v>
      </c>
      <c r="I48" s="99">
        <f t="shared" si="2"/>
        <v>6.5972222222222821E-4</v>
      </c>
      <c r="J48" s="46">
        <f t="shared" si="3"/>
        <v>38.705053159718069</v>
      </c>
      <c r="K48" s="27"/>
      <c r="L48" s="82"/>
    </row>
    <row r="49" spans="1:12" s="4" customFormat="1" ht="18" x14ac:dyDescent="0.25">
      <c r="A49" s="83">
        <v>27</v>
      </c>
      <c r="B49" s="27">
        <v>6</v>
      </c>
      <c r="C49" s="32">
        <v>10104182428</v>
      </c>
      <c r="D49" s="33" t="s">
        <v>250</v>
      </c>
      <c r="E49" s="65" t="s">
        <v>251</v>
      </c>
      <c r="F49" s="93" t="s">
        <v>160</v>
      </c>
      <c r="G49" s="66" t="s">
        <v>61</v>
      </c>
      <c r="H49" s="99">
        <v>9.6886574074074083E-2</v>
      </c>
      <c r="I49" s="99">
        <f t="shared" si="2"/>
        <v>6.5972222222222821E-4</v>
      </c>
      <c r="J49" s="46">
        <f t="shared" si="3"/>
        <v>38.705053159718069</v>
      </c>
      <c r="K49" s="27"/>
      <c r="L49" s="82"/>
    </row>
    <row r="50" spans="1:12" s="4" customFormat="1" ht="18" x14ac:dyDescent="0.25">
      <c r="A50" s="83">
        <v>28</v>
      </c>
      <c r="B50" s="27">
        <v>105</v>
      </c>
      <c r="C50" s="32">
        <v>10116165463</v>
      </c>
      <c r="D50" s="33" t="s">
        <v>248</v>
      </c>
      <c r="E50" s="65" t="s">
        <v>249</v>
      </c>
      <c r="F50" s="93" t="s">
        <v>160</v>
      </c>
      <c r="G50" s="66" t="s">
        <v>84</v>
      </c>
      <c r="H50" s="99">
        <v>9.6886574074074083E-2</v>
      </c>
      <c r="I50" s="99">
        <f t="shared" si="2"/>
        <v>6.5972222222222821E-4</v>
      </c>
      <c r="J50" s="46">
        <f t="shared" si="3"/>
        <v>38.705053159718069</v>
      </c>
      <c r="K50" s="27"/>
      <c r="L50" s="82"/>
    </row>
    <row r="51" spans="1:12" s="4" customFormat="1" ht="18" x14ac:dyDescent="0.25">
      <c r="A51" s="83">
        <v>29</v>
      </c>
      <c r="B51" s="27">
        <v>14</v>
      </c>
      <c r="C51" s="32">
        <v>10113103091</v>
      </c>
      <c r="D51" s="33" t="s">
        <v>119</v>
      </c>
      <c r="E51" s="65" t="s">
        <v>120</v>
      </c>
      <c r="F51" s="93" t="s">
        <v>160</v>
      </c>
      <c r="G51" s="66" t="s">
        <v>73</v>
      </c>
      <c r="H51" s="99">
        <v>9.6886574074074083E-2</v>
      </c>
      <c r="I51" s="99">
        <f t="shared" si="2"/>
        <v>6.5972222222222821E-4</v>
      </c>
      <c r="J51" s="46">
        <f t="shared" si="3"/>
        <v>38.705053159718069</v>
      </c>
      <c r="K51" s="27"/>
      <c r="L51" s="82"/>
    </row>
    <row r="52" spans="1:12" s="4" customFormat="1" ht="18" x14ac:dyDescent="0.25">
      <c r="A52" s="83">
        <v>30</v>
      </c>
      <c r="B52" s="27">
        <v>128</v>
      </c>
      <c r="C52" s="32">
        <v>10131168939</v>
      </c>
      <c r="D52" s="33" t="s">
        <v>121</v>
      </c>
      <c r="E52" s="65" t="s">
        <v>122</v>
      </c>
      <c r="F52" s="93" t="s">
        <v>160</v>
      </c>
      <c r="G52" s="66" t="s">
        <v>123</v>
      </c>
      <c r="H52" s="99">
        <v>9.6886574074074083E-2</v>
      </c>
      <c r="I52" s="99">
        <f t="shared" si="2"/>
        <v>6.5972222222222821E-4</v>
      </c>
      <c r="J52" s="46">
        <f t="shared" si="3"/>
        <v>38.705053159718069</v>
      </c>
      <c r="K52" s="27"/>
      <c r="L52" s="82"/>
    </row>
    <row r="53" spans="1:12" s="4" customFormat="1" ht="18" x14ac:dyDescent="0.25">
      <c r="A53" s="83">
        <v>31</v>
      </c>
      <c r="B53" s="27">
        <v>20</v>
      </c>
      <c r="C53" s="32">
        <v>10127977437</v>
      </c>
      <c r="D53" s="33" t="s">
        <v>243</v>
      </c>
      <c r="E53" s="65" t="s">
        <v>244</v>
      </c>
      <c r="F53" s="93" t="s">
        <v>39</v>
      </c>
      <c r="G53" s="66" t="s">
        <v>76</v>
      </c>
      <c r="H53" s="99">
        <v>9.7002314814814805E-2</v>
      </c>
      <c r="I53" s="99">
        <f t="shared" si="2"/>
        <v>7.7546296296295003E-4</v>
      </c>
      <c r="J53" s="46">
        <f t="shared" si="3"/>
        <v>38.65887125641332</v>
      </c>
      <c r="K53" s="27"/>
      <c r="L53" s="82"/>
    </row>
    <row r="54" spans="1:12" s="4" customFormat="1" ht="18" x14ac:dyDescent="0.25">
      <c r="A54" s="83">
        <v>32</v>
      </c>
      <c r="B54" s="27">
        <v>68</v>
      </c>
      <c r="C54" s="32">
        <v>10125967012</v>
      </c>
      <c r="D54" s="33" t="s">
        <v>88</v>
      </c>
      <c r="E54" s="65" t="s">
        <v>89</v>
      </c>
      <c r="F54" s="93" t="s">
        <v>160</v>
      </c>
      <c r="G54" s="66" t="s">
        <v>72</v>
      </c>
      <c r="H54" s="99">
        <v>9.7048611111111113E-2</v>
      </c>
      <c r="I54" s="99">
        <f t="shared" si="2"/>
        <v>8.2175925925925819E-4</v>
      </c>
      <c r="J54" s="46">
        <f t="shared" si="3"/>
        <v>38.640429338103758</v>
      </c>
      <c r="K54" s="27"/>
      <c r="L54" s="82"/>
    </row>
    <row r="55" spans="1:12" s="4" customFormat="1" ht="18" x14ac:dyDescent="0.25">
      <c r="A55" s="83">
        <v>33</v>
      </c>
      <c r="B55" s="27">
        <v>147</v>
      </c>
      <c r="C55" s="32">
        <v>10115495355</v>
      </c>
      <c r="D55" s="33" t="s">
        <v>219</v>
      </c>
      <c r="E55" s="65" t="s">
        <v>220</v>
      </c>
      <c r="F55" s="93" t="s">
        <v>39</v>
      </c>
      <c r="G55" s="66" t="s">
        <v>221</v>
      </c>
      <c r="H55" s="99">
        <v>9.7210648148148157E-2</v>
      </c>
      <c r="I55" s="99">
        <f t="shared" si="2"/>
        <v>9.8379629629630205E-4</v>
      </c>
      <c r="J55" s="46">
        <f t="shared" si="3"/>
        <v>38.576020954875581</v>
      </c>
      <c r="K55" s="27"/>
      <c r="L55" s="82"/>
    </row>
    <row r="56" spans="1:12" s="4" customFormat="1" ht="18" x14ac:dyDescent="0.25">
      <c r="A56" s="83">
        <v>34</v>
      </c>
      <c r="B56" s="27">
        <v>26</v>
      </c>
      <c r="C56" s="32">
        <v>10127039769</v>
      </c>
      <c r="D56" s="33" t="s">
        <v>150</v>
      </c>
      <c r="E56" s="65" t="s">
        <v>151</v>
      </c>
      <c r="F56" s="93" t="s">
        <v>160</v>
      </c>
      <c r="G56" s="66" t="s">
        <v>69</v>
      </c>
      <c r="H56" s="99">
        <v>9.7430555555555562E-2</v>
      </c>
      <c r="I56" s="99">
        <f t="shared" si="2"/>
        <v>1.2037037037037068E-3</v>
      </c>
      <c r="J56" s="46">
        <f t="shared" si="3"/>
        <v>38.488952245188884</v>
      </c>
      <c r="K56" s="27"/>
      <c r="L56" s="82"/>
    </row>
    <row r="57" spans="1:12" s="4" customFormat="1" ht="18" x14ac:dyDescent="0.25">
      <c r="A57" s="83">
        <v>35</v>
      </c>
      <c r="B57" s="27">
        <v>101</v>
      </c>
      <c r="C57" s="32">
        <v>10106037350</v>
      </c>
      <c r="D57" s="33" t="s">
        <v>259</v>
      </c>
      <c r="E57" s="65" t="s">
        <v>260</v>
      </c>
      <c r="F57" s="93" t="s">
        <v>160</v>
      </c>
      <c r="G57" s="66" t="s">
        <v>84</v>
      </c>
      <c r="H57" s="99">
        <v>9.8206018518518512E-2</v>
      </c>
      <c r="I57" s="99">
        <f t="shared" si="2"/>
        <v>1.9791666666666569E-3</v>
      </c>
      <c r="J57" s="46">
        <f t="shared" si="3"/>
        <v>38.185032410135534</v>
      </c>
      <c r="K57" s="27"/>
      <c r="L57" s="82"/>
    </row>
    <row r="58" spans="1:12" s="4" customFormat="1" ht="18" x14ac:dyDescent="0.25">
      <c r="A58" s="83">
        <v>36</v>
      </c>
      <c r="B58" s="27">
        <v>138</v>
      </c>
      <c r="C58" s="32">
        <v>10113385102</v>
      </c>
      <c r="D58" s="33" t="s">
        <v>263</v>
      </c>
      <c r="E58" s="65" t="s">
        <v>264</v>
      </c>
      <c r="F58" s="93" t="s">
        <v>39</v>
      </c>
      <c r="G58" s="66" t="s">
        <v>105</v>
      </c>
      <c r="H58" s="99">
        <v>9.857638888888888E-2</v>
      </c>
      <c r="I58" s="99">
        <f t="shared" si="2"/>
        <v>2.349537037037025E-3</v>
      </c>
      <c r="J58" s="46">
        <f t="shared" si="3"/>
        <v>38.041563930961608</v>
      </c>
      <c r="K58" s="27"/>
      <c r="L58" s="82"/>
    </row>
    <row r="59" spans="1:12" s="4" customFormat="1" ht="18" x14ac:dyDescent="0.25">
      <c r="A59" s="83">
        <v>37</v>
      </c>
      <c r="B59" s="27">
        <v>151</v>
      </c>
      <c r="C59" s="32">
        <v>10091275667</v>
      </c>
      <c r="D59" s="33" t="s">
        <v>245</v>
      </c>
      <c r="E59" s="65" t="s">
        <v>137</v>
      </c>
      <c r="F59" s="93" t="s">
        <v>30</v>
      </c>
      <c r="G59" s="66" t="s">
        <v>218</v>
      </c>
      <c r="H59" s="99">
        <v>9.8645833333333335E-2</v>
      </c>
      <c r="I59" s="99">
        <f t="shared" si="2"/>
        <v>2.4189814814814803E-3</v>
      </c>
      <c r="J59" s="46">
        <f t="shared" si="3"/>
        <v>38.014783526927133</v>
      </c>
      <c r="K59" s="27"/>
      <c r="L59" s="82"/>
    </row>
    <row r="60" spans="1:12" s="4" customFormat="1" ht="18" x14ac:dyDescent="0.25">
      <c r="A60" s="83">
        <v>38</v>
      </c>
      <c r="B60" s="27">
        <v>82</v>
      </c>
      <c r="C60" s="32">
        <v>10111626065</v>
      </c>
      <c r="D60" s="33" t="s">
        <v>222</v>
      </c>
      <c r="E60" s="65" t="s">
        <v>223</v>
      </c>
      <c r="F60" s="93" t="s">
        <v>30</v>
      </c>
      <c r="G60" s="66" t="s">
        <v>84</v>
      </c>
      <c r="H60" s="99">
        <v>9.9571759259259263E-2</v>
      </c>
      <c r="I60" s="99">
        <f t="shared" si="2"/>
        <v>3.3449074074074076E-3</v>
      </c>
      <c r="J60" s="46">
        <f t="shared" si="3"/>
        <v>37.661280948506331</v>
      </c>
      <c r="K60" s="27"/>
      <c r="L60" s="82"/>
    </row>
    <row r="61" spans="1:12" s="4" customFormat="1" ht="18" x14ac:dyDescent="0.25">
      <c r="A61" s="83">
        <v>39</v>
      </c>
      <c r="B61" s="27">
        <v>90</v>
      </c>
      <c r="C61" s="32">
        <v>10125311654</v>
      </c>
      <c r="D61" s="33" t="s">
        <v>92</v>
      </c>
      <c r="E61" s="65" t="s">
        <v>93</v>
      </c>
      <c r="F61" s="93" t="s">
        <v>30</v>
      </c>
      <c r="G61" s="66" t="s">
        <v>84</v>
      </c>
      <c r="H61" s="99">
        <v>9.9722222222222226E-2</v>
      </c>
      <c r="I61" s="99">
        <f t="shared" si="2"/>
        <v>3.4953703703703709E-3</v>
      </c>
      <c r="J61" s="46">
        <f t="shared" si="3"/>
        <v>37.604456824512532</v>
      </c>
      <c r="K61" s="27"/>
      <c r="L61" s="82"/>
    </row>
    <row r="62" spans="1:12" s="4" customFormat="1" ht="18" x14ac:dyDescent="0.25">
      <c r="A62" s="83">
        <v>40</v>
      </c>
      <c r="B62" s="27">
        <v>108</v>
      </c>
      <c r="C62" s="32">
        <v>10140927139</v>
      </c>
      <c r="D62" s="33" t="s">
        <v>154</v>
      </c>
      <c r="E62" s="65" t="s">
        <v>68</v>
      </c>
      <c r="F62" s="93" t="s">
        <v>39</v>
      </c>
      <c r="G62" s="66" t="s">
        <v>155</v>
      </c>
      <c r="H62" s="99">
        <v>9.9965277777777792E-2</v>
      </c>
      <c r="I62" s="99">
        <f t="shared" si="2"/>
        <v>3.7384259259259367E-3</v>
      </c>
      <c r="J62" s="46">
        <f t="shared" si="3"/>
        <v>37.513025356026397</v>
      </c>
      <c r="K62" s="27"/>
      <c r="L62" s="82"/>
    </row>
    <row r="63" spans="1:12" s="4" customFormat="1" ht="18" x14ac:dyDescent="0.25">
      <c r="A63" s="83">
        <v>41</v>
      </c>
      <c r="B63" s="27">
        <v>111</v>
      </c>
      <c r="C63" s="32">
        <v>10136817470</v>
      </c>
      <c r="D63" s="33" t="s">
        <v>124</v>
      </c>
      <c r="E63" s="65" t="s">
        <v>125</v>
      </c>
      <c r="F63" s="93" t="s">
        <v>30</v>
      </c>
      <c r="G63" s="66" t="s">
        <v>118</v>
      </c>
      <c r="H63" s="99">
        <v>0.10097222222222223</v>
      </c>
      <c r="I63" s="99">
        <f t="shared" si="2"/>
        <v>4.745370370370372E-3</v>
      </c>
      <c r="J63" s="46">
        <f t="shared" si="3"/>
        <v>37.138927097661622</v>
      </c>
      <c r="K63" s="27"/>
      <c r="L63" s="82"/>
    </row>
    <row r="64" spans="1:12" s="4" customFormat="1" ht="18" x14ac:dyDescent="0.25">
      <c r="A64" s="83">
        <v>42</v>
      </c>
      <c r="B64" s="27">
        <v>58</v>
      </c>
      <c r="C64" s="32">
        <v>10125033081</v>
      </c>
      <c r="D64" s="33" t="s">
        <v>252</v>
      </c>
      <c r="E64" s="65" t="s">
        <v>253</v>
      </c>
      <c r="F64" s="93" t="s">
        <v>30</v>
      </c>
      <c r="G64" s="66" t="s">
        <v>254</v>
      </c>
      <c r="H64" s="99">
        <v>0.10177083333333332</v>
      </c>
      <c r="I64" s="99">
        <f t="shared" si="2"/>
        <v>5.5439814814814692E-3</v>
      </c>
      <c r="J64" s="46">
        <f t="shared" si="3"/>
        <v>36.847492323439099</v>
      </c>
      <c r="K64" s="27"/>
      <c r="L64" s="82"/>
    </row>
    <row r="65" spans="1:12" s="4" customFormat="1" ht="18" x14ac:dyDescent="0.25">
      <c r="A65" s="83">
        <v>43</v>
      </c>
      <c r="B65" s="27">
        <v>12</v>
      </c>
      <c r="C65" s="32">
        <v>10104124430</v>
      </c>
      <c r="D65" s="33" t="s">
        <v>156</v>
      </c>
      <c r="E65" s="65" t="s">
        <v>97</v>
      </c>
      <c r="F65" s="93" t="s">
        <v>30</v>
      </c>
      <c r="G65" s="66" t="s">
        <v>73</v>
      </c>
      <c r="H65" s="99">
        <v>0.10177083333333332</v>
      </c>
      <c r="I65" s="99">
        <f t="shared" si="2"/>
        <v>5.5439814814814692E-3</v>
      </c>
      <c r="J65" s="46">
        <f t="shared" si="3"/>
        <v>36.847492323439099</v>
      </c>
      <c r="K65" s="27"/>
      <c r="L65" s="82"/>
    </row>
    <row r="66" spans="1:12" s="4" customFormat="1" ht="18" x14ac:dyDescent="0.25">
      <c r="A66" s="83">
        <v>44</v>
      </c>
      <c r="B66" s="27">
        <v>119</v>
      </c>
      <c r="C66" s="32">
        <v>10103547177</v>
      </c>
      <c r="D66" s="33" t="s">
        <v>117</v>
      </c>
      <c r="E66" s="65" t="s">
        <v>232</v>
      </c>
      <c r="F66" s="93" t="s">
        <v>30</v>
      </c>
      <c r="G66" s="66" t="s">
        <v>118</v>
      </c>
      <c r="H66" s="99">
        <v>0.10181712962962963</v>
      </c>
      <c r="I66" s="99">
        <f t="shared" si="2"/>
        <v>5.5902777777777773E-3</v>
      </c>
      <c r="J66" s="46">
        <f t="shared" si="3"/>
        <v>36.830737751506192</v>
      </c>
      <c r="K66" s="27"/>
      <c r="L66" s="82"/>
    </row>
    <row r="67" spans="1:12" s="4" customFormat="1" ht="18" x14ac:dyDescent="0.25">
      <c r="A67" s="83">
        <v>45</v>
      </c>
      <c r="B67" s="27">
        <v>48</v>
      </c>
      <c r="C67" s="32">
        <v>10132009607</v>
      </c>
      <c r="D67" s="33" t="s">
        <v>168</v>
      </c>
      <c r="E67" s="65" t="s">
        <v>225</v>
      </c>
      <c r="F67" s="93" t="s">
        <v>39</v>
      </c>
      <c r="G67" s="66" t="s">
        <v>72</v>
      </c>
      <c r="H67" s="99">
        <v>0.10181712962962963</v>
      </c>
      <c r="I67" s="99">
        <f t="shared" si="2"/>
        <v>5.5902777777777773E-3</v>
      </c>
      <c r="J67" s="46">
        <f t="shared" si="3"/>
        <v>36.830737751506192</v>
      </c>
      <c r="K67" s="27"/>
      <c r="L67" s="82"/>
    </row>
    <row r="68" spans="1:12" s="4" customFormat="1" ht="18" x14ac:dyDescent="0.25">
      <c r="A68" s="83">
        <v>46</v>
      </c>
      <c r="B68" s="27">
        <v>34</v>
      </c>
      <c r="C68" s="32">
        <v>10115494446</v>
      </c>
      <c r="D68" s="33" t="s">
        <v>56</v>
      </c>
      <c r="E68" s="65" t="s">
        <v>176</v>
      </c>
      <c r="F68" s="93" t="s">
        <v>30</v>
      </c>
      <c r="G68" s="66" t="s">
        <v>127</v>
      </c>
      <c r="H68" s="99">
        <v>0.10190972222222222</v>
      </c>
      <c r="I68" s="99">
        <f t="shared" si="2"/>
        <v>5.6828703703703659E-3</v>
      </c>
      <c r="J68" s="46">
        <f t="shared" si="3"/>
        <v>36.797274275979561</v>
      </c>
      <c r="K68" s="27"/>
      <c r="L68" s="82"/>
    </row>
    <row r="69" spans="1:12" s="4" customFormat="1" ht="18" x14ac:dyDescent="0.25">
      <c r="A69" s="83">
        <v>47</v>
      </c>
      <c r="B69" s="27">
        <v>132</v>
      </c>
      <c r="C69" s="32">
        <v>10143786215</v>
      </c>
      <c r="D69" s="33" t="s">
        <v>161</v>
      </c>
      <c r="E69" s="65" t="s">
        <v>162</v>
      </c>
      <c r="F69" s="93" t="s">
        <v>39</v>
      </c>
      <c r="G69" s="66" t="s">
        <v>163</v>
      </c>
      <c r="H69" s="99">
        <v>0.10335648148148148</v>
      </c>
      <c r="I69" s="99">
        <f t="shared" si="2"/>
        <v>7.1296296296296247E-3</v>
      </c>
      <c r="J69" s="46">
        <f t="shared" si="3"/>
        <v>36.28219484882419</v>
      </c>
      <c r="K69" s="27"/>
      <c r="L69" s="82"/>
    </row>
    <row r="70" spans="1:12" s="4" customFormat="1" ht="18" x14ac:dyDescent="0.25">
      <c r="A70" s="83">
        <v>48</v>
      </c>
      <c r="B70" s="27">
        <v>120</v>
      </c>
      <c r="C70" s="32">
        <v>10140309369</v>
      </c>
      <c r="D70" s="33" t="s">
        <v>57</v>
      </c>
      <c r="E70" s="65" t="s">
        <v>74</v>
      </c>
      <c r="F70" s="93" t="s">
        <v>30</v>
      </c>
      <c r="G70" s="66" t="s">
        <v>129</v>
      </c>
      <c r="H70" s="99">
        <v>0.10335648148148148</v>
      </c>
      <c r="I70" s="99">
        <f t="shared" si="2"/>
        <v>7.1296296296296247E-3</v>
      </c>
      <c r="J70" s="46">
        <f t="shared" si="3"/>
        <v>36.28219484882419</v>
      </c>
      <c r="K70" s="27"/>
      <c r="L70" s="82"/>
    </row>
    <row r="71" spans="1:12" s="4" customFormat="1" ht="18" x14ac:dyDescent="0.25">
      <c r="A71" s="83">
        <v>49</v>
      </c>
      <c r="B71" s="27">
        <v>140</v>
      </c>
      <c r="C71" s="32">
        <v>10131460747</v>
      </c>
      <c r="D71" s="33" t="s">
        <v>146</v>
      </c>
      <c r="E71" s="65" t="s">
        <v>147</v>
      </c>
      <c r="F71" s="93" t="s">
        <v>39</v>
      </c>
      <c r="G71" s="66" t="s">
        <v>78</v>
      </c>
      <c r="H71" s="99">
        <v>0.10335648148148148</v>
      </c>
      <c r="I71" s="99">
        <f t="shared" si="2"/>
        <v>7.1296296296296247E-3</v>
      </c>
      <c r="J71" s="46">
        <f t="shared" si="3"/>
        <v>36.28219484882419</v>
      </c>
      <c r="K71" s="27"/>
      <c r="L71" s="82"/>
    </row>
    <row r="72" spans="1:12" s="4" customFormat="1" ht="18" x14ac:dyDescent="0.25">
      <c r="A72" s="83">
        <v>50</v>
      </c>
      <c r="B72" s="27">
        <v>106</v>
      </c>
      <c r="C72" s="32">
        <v>10117909683</v>
      </c>
      <c r="D72" s="33" t="s">
        <v>271</v>
      </c>
      <c r="E72" s="65" t="s">
        <v>272</v>
      </c>
      <c r="F72" s="93" t="s">
        <v>39</v>
      </c>
      <c r="G72" s="66" t="s">
        <v>84</v>
      </c>
      <c r="H72" s="99">
        <v>0.10335648148148148</v>
      </c>
      <c r="I72" s="99">
        <f t="shared" si="2"/>
        <v>7.1296296296296247E-3</v>
      </c>
      <c r="J72" s="46">
        <f t="shared" si="3"/>
        <v>36.28219484882419</v>
      </c>
      <c r="K72" s="27"/>
      <c r="L72" s="82"/>
    </row>
    <row r="73" spans="1:12" s="4" customFormat="1" ht="18" x14ac:dyDescent="0.25">
      <c r="A73" s="83">
        <v>51</v>
      </c>
      <c r="B73" s="27">
        <v>4</v>
      </c>
      <c r="C73" s="32">
        <v>10113107135</v>
      </c>
      <c r="D73" s="33" t="s">
        <v>59</v>
      </c>
      <c r="E73" s="65" t="s">
        <v>158</v>
      </c>
      <c r="F73" s="93" t="s">
        <v>30</v>
      </c>
      <c r="G73" s="66" t="s">
        <v>61</v>
      </c>
      <c r="H73" s="99">
        <v>0.10346064814814815</v>
      </c>
      <c r="I73" s="99">
        <f t="shared" si="2"/>
        <v>7.2337962962962937E-3</v>
      </c>
      <c r="J73" s="46">
        <f t="shared" si="3"/>
        <v>36.245665063206175</v>
      </c>
      <c r="K73" s="27"/>
      <c r="L73" s="82"/>
    </row>
    <row r="74" spans="1:12" s="4" customFormat="1" ht="18" x14ac:dyDescent="0.25">
      <c r="A74" s="83">
        <v>52</v>
      </c>
      <c r="B74" s="27">
        <v>42</v>
      </c>
      <c r="C74" s="32">
        <v>10137956818</v>
      </c>
      <c r="D74" s="33" t="s">
        <v>182</v>
      </c>
      <c r="E74" s="65" t="s">
        <v>183</v>
      </c>
      <c r="F74" s="93" t="s">
        <v>39</v>
      </c>
      <c r="G74" s="66" t="s">
        <v>72</v>
      </c>
      <c r="H74" s="99">
        <v>0.10346064814814815</v>
      </c>
      <c r="I74" s="99">
        <f t="shared" si="2"/>
        <v>7.2337962962962937E-3</v>
      </c>
      <c r="J74" s="46">
        <f t="shared" si="3"/>
        <v>36.245665063206175</v>
      </c>
      <c r="K74" s="27"/>
      <c r="L74" s="82"/>
    </row>
    <row r="75" spans="1:12" s="4" customFormat="1" ht="18" x14ac:dyDescent="0.25">
      <c r="A75" s="83">
        <v>53</v>
      </c>
      <c r="B75" s="27">
        <v>102</v>
      </c>
      <c r="C75" s="32">
        <v>10105798688</v>
      </c>
      <c r="D75" s="33" t="s">
        <v>257</v>
      </c>
      <c r="E75" s="65" t="s">
        <v>258</v>
      </c>
      <c r="F75" s="93" t="s">
        <v>30</v>
      </c>
      <c r="G75" s="66" t="s">
        <v>84</v>
      </c>
      <c r="H75" s="99">
        <v>0.10365740740740741</v>
      </c>
      <c r="I75" s="99">
        <f t="shared" si="2"/>
        <v>7.4305555555555514E-3</v>
      </c>
      <c r="J75" s="46">
        <f t="shared" si="3"/>
        <v>36.176864671728453</v>
      </c>
      <c r="K75" s="27"/>
      <c r="L75" s="82"/>
    </row>
    <row r="76" spans="1:12" s="4" customFormat="1" ht="18" x14ac:dyDescent="0.25">
      <c r="A76" s="83">
        <v>54</v>
      </c>
      <c r="B76" s="27">
        <v>201</v>
      </c>
      <c r="C76" s="32">
        <v>10094202643</v>
      </c>
      <c r="D76" s="33" t="s">
        <v>265</v>
      </c>
      <c r="E76" s="65">
        <v>39402</v>
      </c>
      <c r="F76" s="93" t="s">
        <v>30</v>
      </c>
      <c r="G76" s="66" t="s">
        <v>218</v>
      </c>
      <c r="H76" s="99">
        <v>0.10381944444444445</v>
      </c>
      <c r="I76" s="99">
        <f t="shared" si="2"/>
        <v>7.5925925925925952E-3</v>
      </c>
      <c r="J76" s="46">
        <f t="shared" si="3"/>
        <v>36.120401337792643</v>
      </c>
      <c r="K76" s="27"/>
      <c r="L76" s="82"/>
    </row>
    <row r="77" spans="1:12" s="4" customFormat="1" ht="18" x14ac:dyDescent="0.25">
      <c r="A77" s="83">
        <v>55</v>
      </c>
      <c r="B77" s="27">
        <v>25</v>
      </c>
      <c r="C77" s="32">
        <v>10126142925</v>
      </c>
      <c r="D77" s="33" t="s">
        <v>184</v>
      </c>
      <c r="E77" s="65" t="s">
        <v>185</v>
      </c>
      <c r="F77" s="93" t="s">
        <v>30</v>
      </c>
      <c r="G77" s="66" t="s">
        <v>69</v>
      </c>
      <c r="H77" s="99">
        <v>0.10385416666666668</v>
      </c>
      <c r="I77" s="99">
        <f t="shared" si="2"/>
        <v>7.6273148148148229E-3</v>
      </c>
      <c r="J77" s="46">
        <f t="shared" si="3"/>
        <v>36.10832497492477</v>
      </c>
      <c r="K77" s="27"/>
      <c r="L77" s="82"/>
    </row>
    <row r="78" spans="1:12" s="4" customFormat="1" ht="18" x14ac:dyDescent="0.25">
      <c r="A78" s="83">
        <v>56</v>
      </c>
      <c r="B78" s="27">
        <v>23</v>
      </c>
      <c r="C78" s="32">
        <v>10107577024</v>
      </c>
      <c r="D78" s="33" t="s">
        <v>164</v>
      </c>
      <c r="E78" s="65" t="s">
        <v>165</v>
      </c>
      <c r="F78" s="93" t="s">
        <v>30</v>
      </c>
      <c r="G78" s="66" t="s">
        <v>76</v>
      </c>
      <c r="H78" s="99">
        <v>0.10465277777777778</v>
      </c>
      <c r="I78" s="99">
        <f t="shared" si="2"/>
        <v>8.42592592592592E-3</v>
      </c>
      <c r="J78" s="46">
        <f t="shared" si="3"/>
        <v>35.832780358327803</v>
      </c>
      <c r="K78" s="27"/>
      <c r="L78" s="82"/>
    </row>
    <row r="79" spans="1:12" s="4" customFormat="1" ht="18" x14ac:dyDescent="0.25">
      <c r="A79" s="83">
        <v>57</v>
      </c>
      <c r="B79" s="27">
        <v>204</v>
      </c>
      <c r="C79" s="32">
        <v>10141993331</v>
      </c>
      <c r="D79" s="33" t="s">
        <v>267</v>
      </c>
      <c r="E79" s="65" t="s">
        <v>268</v>
      </c>
      <c r="F79" s="93" t="s">
        <v>39</v>
      </c>
      <c r="G79" s="66" t="s">
        <v>218</v>
      </c>
      <c r="H79" s="99">
        <v>0.10678240740740741</v>
      </c>
      <c r="I79" s="99">
        <f t="shared" si="2"/>
        <v>1.0555555555555554E-2</v>
      </c>
      <c r="J79" s="46">
        <f t="shared" si="3"/>
        <v>35.118144374593541</v>
      </c>
      <c r="K79" s="27"/>
      <c r="L79" s="82"/>
    </row>
    <row r="80" spans="1:12" s="4" customFormat="1" ht="18" x14ac:dyDescent="0.25">
      <c r="A80" s="83">
        <v>58</v>
      </c>
      <c r="B80" s="27">
        <v>76</v>
      </c>
      <c r="C80" s="32">
        <v>10140726570</v>
      </c>
      <c r="D80" s="33" t="s">
        <v>148</v>
      </c>
      <c r="E80" s="65" t="s">
        <v>149</v>
      </c>
      <c r="F80" s="93" t="s">
        <v>39</v>
      </c>
      <c r="G80" s="66" t="s">
        <v>70</v>
      </c>
      <c r="H80" s="99">
        <v>0.10811342592592592</v>
      </c>
      <c r="I80" s="99">
        <f t="shared" si="2"/>
        <v>1.1886574074074063E-2</v>
      </c>
      <c r="J80" s="46">
        <f t="shared" si="3"/>
        <v>34.685793812225675</v>
      </c>
      <c r="K80" s="27"/>
      <c r="L80" s="82"/>
    </row>
    <row r="81" spans="1:12" s="4" customFormat="1" ht="18" x14ac:dyDescent="0.25">
      <c r="A81" s="83">
        <v>59</v>
      </c>
      <c r="B81" s="27">
        <v>8</v>
      </c>
      <c r="C81" s="32">
        <v>10116657032</v>
      </c>
      <c r="D81" s="33" t="s">
        <v>228</v>
      </c>
      <c r="E81" s="65" t="s">
        <v>229</v>
      </c>
      <c r="F81" s="93" t="s">
        <v>30</v>
      </c>
      <c r="G81" s="66" t="s">
        <v>61</v>
      </c>
      <c r="H81" s="99">
        <v>0.10822916666666667</v>
      </c>
      <c r="I81" s="99">
        <f t="shared" si="2"/>
        <v>1.2002314814814813E-2</v>
      </c>
      <c r="J81" s="46">
        <f t="shared" si="3"/>
        <v>34.648700673724733</v>
      </c>
      <c r="K81" s="27"/>
      <c r="L81" s="82"/>
    </row>
    <row r="82" spans="1:12" s="4" customFormat="1" ht="18" x14ac:dyDescent="0.25">
      <c r="A82" s="83">
        <v>60</v>
      </c>
      <c r="B82" s="27">
        <v>1</v>
      </c>
      <c r="C82" s="32">
        <v>10116167281</v>
      </c>
      <c r="D82" s="33" t="s">
        <v>47</v>
      </c>
      <c r="E82" s="65" t="s">
        <v>144</v>
      </c>
      <c r="F82" s="93" t="s">
        <v>30</v>
      </c>
      <c r="G82" s="66" t="s">
        <v>61</v>
      </c>
      <c r="H82" s="99">
        <v>0.10833333333333334</v>
      </c>
      <c r="I82" s="99">
        <f t="shared" si="2"/>
        <v>1.2106481481481482E-2</v>
      </c>
      <c r="J82" s="46">
        <f t="shared" si="3"/>
        <v>34.615384615384613</v>
      </c>
      <c r="K82" s="27"/>
      <c r="L82" s="82"/>
    </row>
    <row r="83" spans="1:12" s="4" customFormat="1" ht="18" x14ac:dyDescent="0.25">
      <c r="A83" s="83">
        <v>61</v>
      </c>
      <c r="B83" s="27">
        <v>121</v>
      </c>
      <c r="C83" s="32">
        <v>10131545936</v>
      </c>
      <c r="D83" s="33" t="s">
        <v>51</v>
      </c>
      <c r="E83" s="65" t="s">
        <v>159</v>
      </c>
      <c r="F83" s="93" t="s">
        <v>30</v>
      </c>
      <c r="G83" s="66" t="s">
        <v>129</v>
      </c>
      <c r="H83" s="99">
        <v>0.10833333333333334</v>
      </c>
      <c r="I83" s="99">
        <f t="shared" si="2"/>
        <v>1.2106481481481482E-2</v>
      </c>
      <c r="J83" s="46">
        <f t="shared" si="3"/>
        <v>34.615384615384613</v>
      </c>
      <c r="K83" s="27"/>
      <c r="L83" s="82"/>
    </row>
    <row r="84" spans="1:12" s="4" customFormat="1" ht="18" x14ac:dyDescent="0.25">
      <c r="A84" s="83">
        <v>62</v>
      </c>
      <c r="B84" s="27">
        <v>123</v>
      </c>
      <c r="C84" s="32">
        <v>10128927734</v>
      </c>
      <c r="D84" s="33" t="s">
        <v>53</v>
      </c>
      <c r="E84" s="65" t="s">
        <v>169</v>
      </c>
      <c r="F84" s="93" t="s">
        <v>30</v>
      </c>
      <c r="G84" s="66" t="s">
        <v>129</v>
      </c>
      <c r="H84" s="99">
        <v>0.10833333333333334</v>
      </c>
      <c r="I84" s="99">
        <f t="shared" si="2"/>
        <v>1.2106481481481482E-2</v>
      </c>
      <c r="J84" s="46">
        <f t="shared" si="3"/>
        <v>34.615384615384613</v>
      </c>
      <c r="K84" s="27"/>
      <c r="L84" s="82"/>
    </row>
    <row r="85" spans="1:12" s="4" customFormat="1" ht="18" x14ac:dyDescent="0.25">
      <c r="A85" s="83" t="s">
        <v>64</v>
      </c>
      <c r="B85" s="27">
        <v>126</v>
      </c>
      <c r="C85" s="32">
        <v>10128533872</v>
      </c>
      <c r="D85" s="33" t="s">
        <v>227</v>
      </c>
      <c r="E85" s="65" t="s">
        <v>153</v>
      </c>
      <c r="F85" s="93" t="s">
        <v>39</v>
      </c>
      <c r="G85" s="66" t="s">
        <v>123</v>
      </c>
      <c r="H85" s="99"/>
      <c r="I85" s="99"/>
      <c r="J85" s="46"/>
      <c r="K85" s="27"/>
      <c r="L85" s="82"/>
    </row>
    <row r="86" spans="1:12" s="4" customFormat="1" ht="18" x14ac:dyDescent="0.25">
      <c r="A86" s="83" t="s">
        <v>64</v>
      </c>
      <c r="B86" s="27">
        <v>130</v>
      </c>
      <c r="C86" s="32">
        <v>10128425152</v>
      </c>
      <c r="D86" s="33" t="s">
        <v>186</v>
      </c>
      <c r="E86" s="65">
        <v>39213</v>
      </c>
      <c r="F86" s="93" t="s">
        <v>39</v>
      </c>
      <c r="G86" s="66" t="s">
        <v>163</v>
      </c>
      <c r="H86" s="99"/>
      <c r="I86" s="99"/>
      <c r="J86" s="46"/>
      <c r="K86" s="27"/>
      <c r="L86" s="82"/>
    </row>
    <row r="87" spans="1:12" s="4" customFormat="1" ht="18" x14ac:dyDescent="0.25">
      <c r="A87" s="83" t="s">
        <v>64</v>
      </c>
      <c r="B87" s="27">
        <v>135</v>
      </c>
      <c r="C87" s="32">
        <v>10113665792</v>
      </c>
      <c r="D87" s="33" t="s">
        <v>204</v>
      </c>
      <c r="E87" s="65" t="s">
        <v>205</v>
      </c>
      <c r="F87" s="93" t="s">
        <v>30</v>
      </c>
      <c r="G87" s="66" t="s">
        <v>78</v>
      </c>
      <c r="H87" s="99"/>
      <c r="I87" s="99"/>
      <c r="J87" s="46"/>
      <c r="K87" s="27"/>
      <c r="L87" s="82"/>
    </row>
    <row r="88" spans="1:12" s="4" customFormat="1" ht="18" x14ac:dyDescent="0.25">
      <c r="A88" s="83" t="s">
        <v>64</v>
      </c>
      <c r="B88" s="27">
        <v>13</v>
      </c>
      <c r="C88" s="32">
        <v>10113557476</v>
      </c>
      <c r="D88" s="33" t="s">
        <v>178</v>
      </c>
      <c r="E88" s="65" t="s">
        <v>179</v>
      </c>
      <c r="F88" s="93" t="s">
        <v>30</v>
      </c>
      <c r="G88" s="66" t="s">
        <v>73</v>
      </c>
      <c r="H88" s="99"/>
      <c r="I88" s="99"/>
      <c r="J88" s="46"/>
      <c r="K88" s="27"/>
      <c r="L88" s="82"/>
    </row>
    <row r="89" spans="1:12" s="4" customFormat="1" ht="18" x14ac:dyDescent="0.25">
      <c r="A89" s="83" t="s">
        <v>64</v>
      </c>
      <c r="B89" s="27">
        <v>11</v>
      </c>
      <c r="C89" s="32">
        <v>10116807784</v>
      </c>
      <c r="D89" s="33" t="s">
        <v>190</v>
      </c>
      <c r="E89" s="65" t="s">
        <v>191</v>
      </c>
      <c r="F89" s="93" t="s">
        <v>39</v>
      </c>
      <c r="G89" s="66" t="s">
        <v>73</v>
      </c>
      <c r="H89" s="99"/>
      <c r="I89" s="99"/>
      <c r="J89" s="46"/>
      <c r="K89" s="27"/>
      <c r="L89" s="82"/>
    </row>
    <row r="90" spans="1:12" s="4" customFormat="1" ht="18" x14ac:dyDescent="0.25">
      <c r="A90" s="83" t="s">
        <v>64</v>
      </c>
      <c r="B90" s="27">
        <v>80</v>
      </c>
      <c r="C90" s="32">
        <v>10137306716</v>
      </c>
      <c r="D90" s="33" t="s">
        <v>134</v>
      </c>
      <c r="E90" s="65" t="s">
        <v>135</v>
      </c>
      <c r="F90" s="93" t="s">
        <v>41</v>
      </c>
      <c r="G90" s="66" t="s">
        <v>84</v>
      </c>
      <c r="H90" s="99"/>
      <c r="I90" s="99"/>
      <c r="J90" s="46"/>
      <c r="K90" s="27"/>
      <c r="L90" s="82"/>
    </row>
    <row r="91" spans="1:12" s="4" customFormat="1" ht="18" x14ac:dyDescent="0.25">
      <c r="A91" s="83" t="s">
        <v>64</v>
      </c>
      <c r="B91" s="27">
        <v>18</v>
      </c>
      <c r="C91" s="32">
        <v>10113102384</v>
      </c>
      <c r="D91" s="33" t="s">
        <v>246</v>
      </c>
      <c r="E91" s="65" t="s">
        <v>247</v>
      </c>
      <c r="F91" s="93" t="s">
        <v>39</v>
      </c>
      <c r="G91" s="66" t="s">
        <v>76</v>
      </c>
      <c r="H91" s="99"/>
      <c r="I91" s="99"/>
      <c r="J91" s="46"/>
      <c r="K91" s="27"/>
      <c r="L91" s="82"/>
    </row>
    <row r="92" spans="1:12" s="4" customFormat="1" ht="18" x14ac:dyDescent="0.25">
      <c r="A92" s="83" t="s">
        <v>64</v>
      </c>
      <c r="B92" s="27">
        <v>131</v>
      </c>
      <c r="C92" s="32">
        <v>10120394360</v>
      </c>
      <c r="D92" s="33" t="s">
        <v>177</v>
      </c>
      <c r="E92" s="65" t="s">
        <v>99</v>
      </c>
      <c r="F92" s="93" t="s">
        <v>39</v>
      </c>
      <c r="G92" s="66" t="s">
        <v>163</v>
      </c>
      <c r="H92" s="99"/>
      <c r="I92" s="99"/>
      <c r="J92" s="46"/>
      <c r="K92" s="27"/>
      <c r="L92" s="82"/>
    </row>
    <row r="93" spans="1:12" s="4" customFormat="1" ht="18" x14ac:dyDescent="0.25">
      <c r="A93" s="83" t="s">
        <v>64</v>
      </c>
      <c r="B93" s="27">
        <v>124</v>
      </c>
      <c r="C93" s="32">
        <v>10140222473</v>
      </c>
      <c r="D93" s="33" t="s">
        <v>226</v>
      </c>
      <c r="E93" s="65" t="s">
        <v>152</v>
      </c>
      <c r="F93" s="93" t="s">
        <v>39</v>
      </c>
      <c r="G93" s="66" t="s">
        <v>129</v>
      </c>
      <c r="H93" s="99"/>
      <c r="I93" s="99"/>
      <c r="J93" s="46"/>
      <c r="K93" s="27"/>
      <c r="L93" s="82"/>
    </row>
    <row r="94" spans="1:12" s="4" customFormat="1" ht="18" x14ac:dyDescent="0.25">
      <c r="A94" s="83" t="s">
        <v>64</v>
      </c>
      <c r="B94" s="27">
        <v>5</v>
      </c>
      <c r="C94" s="32">
        <v>10128097776</v>
      </c>
      <c r="D94" s="33" t="s">
        <v>285</v>
      </c>
      <c r="E94" s="65" t="s">
        <v>286</v>
      </c>
      <c r="F94" s="93" t="s">
        <v>30</v>
      </c>
      <c r="G94" s="66" t="s">
        <v>61</v>
      </c>
      <c r="H94" s="99"/>
      <c r="I94" s="99"/>
      <c r="J94" s="46"/>
      <c r="K94" s="27"/>
      <c r="L94" s="82"/>
    </row>
    <row r="95" spans="1:12" s="4" customFormat="1" ht="18" x14ac:dyDescent="0.25">
      <c r="A95" s="83" t="s">
        <v>64</v>
      </c>
      <c r="B95" s="27">
        <v>16</v>
      </c>
      <c r="C95" s="32">
        <v>10127891753</v>
      </c>
      <c r="D95" s="33" t="s">
        <v>172</v>
      </c>
      <c r="E95" s="65" t="s">
        <v>173</v>
      </c>
      <c r="F95" s="93" t="s">
        <v>39</v>
      </c>
      <c r="G95" s="66" t="s">
        <v>76</v>
      </c>
      <c r="H95" s="99"/>
      <c r="I95" s="99"/>
      <c r="J95" s="46"/>
      <c r="K95" s="27"/>
      <c r="L95" s="82"/>
    </row>
    <row r="96" spans="1:12" s="4" customFormat="1" ht="18" x14ac:dyDescent="0.25">
      <c r="A96" s="83" t="s">
        <v>64</v>
      </c>
      <c r="B96" s="27">
        <v>75</v>
      </c>
      <c r="C96" s="32">
        <v>10142605744</v>
      </c>
      <c r="D96" s="33" t="s">
        <v>58</v>
      </c>
      <c r="E96" s="65" t="s">
        <v>196</v>
      </c>
      <c r="F96" s="93" t="s">
        <v>41</v>
      </c>
      <c r="G96" s="66" t="s">
        <v>77</v>
      </c>
      <c r="H96" s="99"/>
      <c r="I96" s="99"/>
      <c r="J96" s="46"/>
      <c r="K96" s="27"/>
      <c r="L96" s="82"/>
    </row>
    <row r="97" spans="1:12" s="4" customFormat="1" ht="18" x14ac:dyDescent="0.25">
      <c r="A97" s="83" t="s">
        <v>64</v>
      </c>
      <c r="B97" s="27">
        <v>129</v>
      </c>
      <c r="C97" s="32">
        <v>10128425859</v>
      </c>
      <c r="D97" s="33" t="s">
        <v>193</v>
      </c>
      <c r="E97" s="65" t="s">
        <v>194</v>
      </c>
      <c r="F97" s="93" t="s">
        <v>39</v>
      </c>
      <c r="G97" s="66" t="s">
        <v>163</v>
      </c>
      <c r="H97" s="99"/>
      <c r="I97" s="99"/>
      <c r="J97" s="46"/>
      <c r="K97" s="27"/>
      <c r="L97" s="82"/>
    </row>
    <row r="98" spans="1:12" s="4" customFormat="1" ht="18" x14ac:dyDescent="0.25">
      <c r="A98" s="83" t="s">
        <v>64</v>
      </c>
      <c r="B98" s="27">
        <v>109</v>
      </c>
      <c r="C98" s="32">
        <v>10104992780</v>
      </c>
      <c r="D98" s="33" t="s">
        <v>209</v>
      </c>
      <c r="E98" s="65" t="s">
        <v>210</v>
      </c>
      <c r="F98" s="93" t="s">
        <v>39</v>
      </c>
      <c r="G98" s="66" t="s">
        <v>155</v>
      </c>
      <c r="H98" s="99"/>
      <c r="I98" s="99"/>
      <c r="J98" s="46"/>
      <c r="K98" s="27"/>
      <c r="L98" s="82"/>
    </row>
    <row r="99" spans="1:12" s="4" customFormat="1" ht="18" x14ac:dyDescent="0.25">
      <c r="A99" s="83" t="s">
        <v>64</v>
      </c>
      <c r="B99" s="27">
        <v>103</v>
      </c>
      <c r="C99" s="32">
        <v>10141475288</v>
      </c>
      <c r="D99" s="33" t="s">
        <v>269</v>
      </c>
      <c r="E99" s="65" t="s">
        <v>270</v>
      </c>
      <c r="F99" s="93" t="s">
        <v>39</v>
      </c>
      <c r="G99" s="66" t="s">
        <v>84</v>
      </c>
      <c r="H99" s="99"/>
      <c r="I99" s="99"/>
      <c r="J99" s="46"/>
      <c r="K99" s="27"/>
      <c r="L99" s="82"/>
    </row>
    <row r="100" spans="1:12" s="4" customFormat="1" ht="18" x14ac:dyDescent="0.25">
      <c r="A100" s="83" t="s">
        <v>64</v>
      </c>
      <c r="B100" s="27">
        <v>36</v>
      </c>
      <c r="C100" s="32">
        <v>10106075645</v>
      </c>
      <c r="D100" s="33" t="s">
        <v>166</v>
      </c>
      <c r="E100" s="65" t="s">
        <v>167</v>
      </c>
      <c r="F100" s="93" t="s">
        <v>30</v>
      </c>
      <c r="G100" s="66" t="s">
        <v>105</v>
      </c>
      <c r="H100" s="99"/>
      <c r="I100" s="99"/>
      <c r="J100" s="46"/>
      <c r="K100" s="27"/>
      <c r="L100" s="82"/>
    </row>
    <row r="101" spans="1:12" s="4" customFormat="1" ht="18" x14ac:dyDescent="0.25">
      <c r="A101" s="83" t="s">
        <v>64</v>
      </c>
      <c r="B101" s="27">
        <v>17</v>
      </c>
      <c r="C101" s="32">
        <v>10127977473</v>
      </c>
      <c r="D101" s="33" t="s">
        <v>180</v>
      </c>
      <c r="E101" s="65" t="s">
        <v>181</v>
      </c>
      <c r="F101" s="93" t="s">
        <v>39</v>
      </c>
      <c r="G101" s="66" t="s">
        <v>76</v>
      </c>
      <c r="H101" s="99"/>
      <c r="I101" s="99"/>
      <c r="J101" s="46"/>
      <c r="K101" s="27"/>
      <c r="L101" s="82"/>
    </row>
    <row r="102" spans="1:12" s="4" customFormat="1" ht="18" x14ac:dyDescent="0.25">
      <c r="A102" s="83" t="s">
        <v>64</v>
      </c>
      <c r="B102" s="27">
        <v>150</v>
      </c>
      <c r="C102" s="32">
        <v>10104006717</v>
      </c>
      <c r="D102" s="33" t="s">
        <v>273</v>
      </c>
      <c r="E102" s="65" t="s">
        <v>274</v>
      </c>
      <c r="F102" s="93" t="s">
        <v>30</v>
      </c>
      <c r="G102" s="66" t="s">
        <v>218</v>
      </c>
      <c r="H102" s="99"/>
      <c r="I102" s="99"/>
      <c r="J102" s="46"/>
      <c r="K102" s="27"/>
      <c r="L102" s="82"/>
    </row>
    <row r="103" spans="1:12" s="4" customFormat="1" ht="18" x14ac:dyDescent="0.25">
      <c r="A103" s="83" t="s">
        <v>64</v>
      </c>
      <c r="B103" s="27">
        <v>35</v>
      </c>
      <c r="C103" s="32">
        <v>10127428274</v>
      </c>
      <c r="D103" s="33" t="s">
        <v>46</v>
      </c>
      <c r="E103" s="65" t="s">
        <v>126</v>
      </c>
      <c r="F103" s="93" t="s">
        <v>30</v>
      </c>
      <c r="G103" s="66" t="s">
        <v>127</v>
      </c>
      <c r="H103" s="99"/>
      <c r="I103" s="99"/>
      <c r="J103" s="46"/>
      <c r="K103" s="27"/>
      <c r="L103" s="82"/>
    </row>
    <row r="104" spans="1:12" s="4" customFormat="1" ht="18" x14ac:dyDescent="0.25">
      <c r="A104" s="83" t="s">
        <v>64</v>
      </c>
      <c r="B104" s="27">
        <v>30</v>
      </c>
      <c r="C104" s="32">
        <v>10129325737</v>
      </c>
      <c r="D104" s="33" t="s">
        <v>50</v>
      </c>
      <c r="E104" s="65" t="s">
        <v>75</v>
      </c>
      <c r="F104" s="93" t="s">
        <v>30</v>
      </c>
      <c r="G104" s="66" t="s">
        <v>127</v>
      </c>
      <c r="H104" s="99"/>
      <c r="I104" s="99"/>
      <c r="J104" s="46"/>
      <c r="K104" s="27"/>
      <c r="L104" s="82"/>
    </row>
    <row r="105" spans="1:12" s="4" customFormat="1" ht="18" x14ac:dyDescent="0.25">
      <c r="A105" s="83" t="s">
        <v>64</v>
      </c>
      <c r="B105" s="27">
        <v>9</v>
      </c>
      <c r="C105" s="32">
        <v>10138536895</v>
      </c>
      <c r="D105" s="33" t="s">
        <v>279</v>
      </c>
      <c r="E105" s="65" t="s">
        <v>280</v>
      </c>
      <c r="F105" s="93" t="s">
        <v>41</v>
      </c>
      <c r="G105" s="66" t="s">
        <v>73</v>
      </c>
      <c r="H105" s="99"/>
      <c r="I105" s="99"/>
      <c r="J105" s="46"/>
      <c r="K105" s="27"/>
      <c r="L105" s="82"/>
    </row>
    <row r="106" spans="1:12" s="4" customFormat="1" ht="18" x14ac:dyDescent="0.25">
      <c r="A106" s="83" t="s">
        <v>64</v>
      </c>
      <c r="B106" s="27">
        <v>118</v>
      </c>
      <c r="C106" s="32">
        <v>10104119881</v>
      </c>
      <c r="D106" s="33" t="s">
        <v>195</v>
      </c>
      <c r="E106" s="65" t="s">
        <v>165</v>
      </c>
      <c r="F106" s="93" t="s">
        <v>41</v>
      </c>
      <c r="G106" s="66" t="s">
        <v>118</v>
      </c>
      <c r="H106" s="99"/>
      <c r="I106" s="99"/>
      <c r="J106" s="46"/>
      <c r="K106" s="27"/>
      <c r="L106" s="82"/>
    </row>
    <row r="107" spans="1:12" s="4" customFormat="1" ht="18" x14ac:dyDescent="0.25">
      <c r="A107" s="83" t="s">
        <v>64</v>
      </c>
      <c r="B107" s="27">
        <v>31</v>
      </c>
      <c r="C107" s="32">
        <v>10129326040</v>
      </c>
      <c r="D107" s="33" t="s">
        <v>54</v>
      </c>
      <c r="E107" s="65" t="s">
        <v>189</v>
      </c>
      <c r="F107" s="93" t="s">
        <v>30</v>
      </c>
      <c r="G107" s="66" t="s">
        <v>127</v>
      </c>
      <c r="H107" s="99"/>
      <c r="I107" s="99"/>
      <c r="J107" s="46"/>
      <c r="K107" s="27"/>
      <c r="L107" s="82"/>
    </row>
    <row r="108" spans="1:12" s="4" customFormat="1" ht="18" x14ac:dyDescent="0.25">
      <c r="A108" s="83" t="s">
        <v>64</v>
      </c>
      <c r="B108" s="27">
        <v>59</v>
      </c>
      <c r="C108" s="32">
        <v>10128042105</v>
      </c>
      <c r="D108" s="33" t="s">
        <v>170</v>
      </c>
      <c r="E108" s="65" t="s">
        <v>171</v>
      </c>
      <c r="F108" s="93" t="s">
        <v>39</v>
      </c>
      <c r="G108" s="66" t="s">
        <v>72</v>
      </c>
      <c r="H108" s="99"/>
      <c r="I108" s="99"/>
      <c r="J108" s="46"/>
      <c r="K108" s="27"/>
      <c r="L108" s="82"/>
    </row>
    <row r="109" spans="1:12" s="4" customFormat="1" ht="18" x14ac:dyDescent="0.25">
      <c r="A109" s="83" t="s">
        <v>64</v>
      </c>
      <c r="B109" s="27">
        <v>74</v>
      </c>
      <c r="C109" s="32">
        <v>10128523963</v>
      </c>
      <c r="D109" s="33" t="s">
        <v>49</v>
      </c>
      <c r="E109" s="65">
        <v>39274</v>
      </c>
      <c r="F109" s="93" t="s">
        <v>39</v>
      </c>
      <c r="G109" s="66" t="s">
        <v>77</v>
      </c>
      <c r="H109" s="99"/>
      <c r="I109" s="99"/>
      <c r="J109" s="46"/>
      <c r="K109" s="27"/>
      <c r="L109" s="82"/>
    </row>
    <row r="110" spans="1:12" s="4" customFormat="1" ht="18" x14ac:dyDescent="0.25">
      <c r="A110" s="83" t="s">
        <v>64</v>
      </c>
      <c r="B110" s="27">
        <v>148</v>
      </c>
      <c r="C110" s="32">
        <v>10125782308</v>
      </c>
      <c r="D110" s="33" t="s">
        <v>275</v>
      </c>
      <c r="E110" s="65" t="s">
        <v>276</v>
      </c>
      <c r="F110" s="93" t="s">
        <v>39</v>
      </c>
      <c r="G110" s="66" t="s">
        <v>221</v>
      </c>
      <c r="H110" s="99"/>
      <c r="I110" s="99"/>
      <c r="J110" s="46"/>
      <c r="K110" s="27"/>
      <c r="L110" s="82"/>
    </row>
    <row r="111" spans="1:12" s="4" customFormat="1" ht="18" x14ac:dyDescent="0.25">
      <c r="A111" s="83" t="s">
        <v>64</v>
      </c>
      <c r="B111" s="27">
        <v>38</v>
      </c>
      <c r="C111" s="32">
        <v>10106075544</v>
      </c>
      <c r="D111" s="33" t="s">
        <v>174</v>
      </c>
      <c r="E111" s="65" t="s">
        <v>175</v>
      </c>
      <c r="F111" s="93" t="s">
        <v>30</v>
      </c>
      <c r="G111" s="66" t="s">
        <v>105</v>
      </c>
      <c r="H111" s="99"/>
      <c r="I111" s="99"/>
      <c r="J111" s="46"/>
      <c r="K111" s="27"/>
      <c r="L111" s="82"/>
    </row>
    <row r="112" spans="1:12" s="4" customFormat="1" ht="18" x14ac:dyDescent="0.25">
      <c r="A112" s="83" t="s">
        <v>64</v>
      </c>
      <c r="B112" s="27">
        <v>137</v>
      </c>
      <c r="C112" s="32">
        <v>10113341652</v>
      </c>
      <c r="D112" s="33" t="s">
        <v>138</v>
      </c>
      <c r="E112" s="65" t="s">
        <v>139</v>
      </c>
      <c r="F112" s="93" t="s">
        <v>30</v>
      </c>
      <c r="G112" s="66" t="s">
        <v>78</v>
      </c>
      <c r="H112" s="99"/>
      <c r="I112" s="99"/>
      <c r="J112" s="46"/>
      <c r="K112" s="27"/>
      <c r="L112" s="82"/>
    </row>
    <row r="113" spans="1:14" s="4" customFormat="1" ht="18" x14ac:dyDescent="0.25">
      <c r="A113" s="83" t="s">
        <v>64</v>
      </c>
      <c r="B113" s="27">
        <v>15</v>
      </c>
      <c r="C113" s="32">
        <v>10127317736</v>
      </c>
      <c r="D113" s="33" t="s">
        <v>200</v>
      </c>
      <c r="E113" s="65" t="s">
        <v>201</v>
      </c>
      <c r="F113" s="93" t="s">
        <v>39</v>
      </c>
      <c r="G113" s="66" t="s">
        <v>76</v>
      </c>
      <c r="H113" s="99"/>
      <c r="I113" s="99"/>
      <c r="J113" s="46"/>
      <c r="K113" s="27"/>
      <c r="L113" s="82"/>
    </row>
    <row r="114" spans="1:14" s="4" customFormat="1" ht="18" x14ac:dyDescent="0.25">
      <c r="A114" s="83" t="s">
        <v>64</v>
      </c>
      <c r="B114" s="27">
        <v>203</v>
      </c>
      <c r="C114" s="32">
        <v>10132250184</v>
      </c>
      <c r="D114" s="33" t="s">
        <v>283</v>
      </c>
      <c r="E114" s="65">
        <v>39759</v>
      </c>
      <c r="F114" s="93" t="s">
        <v>41</v>
      </c>
      <c r="G114" s="66" t="s">
        <v>218</v>
      </c>
      <c r="H114" s="99"/>
      <c r="I114" s="99"/>
      <c r="J114" s="46"/>
      <c r="K114" s="27"/>
      <c r="L114" s="82"/>
    </row>
    <row r="115" spans="1:14" s="4" customFormat="1" ht="18" x14ac:dyDescent="0.25">
      <c r="A115" s="83" t="s">
        <v>64</v>
      </c>
      <c r="B115" s="27">
        <v>112</v>
      </c>
      <c r="C115" s="32">
        <v>10105423321</v>
      </c>
      <c r="D115" s="33" t="s">
        <v>207</v>
      </c>
      <c r="E115" s="65" t="s">
        <v>208</v>
      </c>
      <c r="F115" s="93" t="s">
        <v>39</v>
      </c>
      <c r="G115" s="66" t="s">
        <v>118</v>
      </c>
      <c r="H115" s="99"/>
      <c r="I115" s="99"/>
      <c r="J115" s="46"/>
      <c r="K115" s="27"/>
      <c r="L115" s="82"/>
    </row>
    <row r="116" spans="1:14" s="4" customFormat="1" ht="18" x14ac:dyDescent="0.25">
      <c r="A116" s="83" t="s">
        <v>64</v>
      </c>
      <c r="B116" s="27">
        <v>110</v>
      </c>
      <c r="C116" s="32">
        <v>10142893512</v>
      </c>
      <c r="D116" s="33" t="s">
        <v>202</v>
      </c>
      <c r="E116" s="65">
        <v>39754</v>
      </c>
      <c r="F116" s="93" t="s">
        <v>39</v>
      </c>
      <c r="G116" s="66" t="s">
        <v>155</v>
      </c>
      <c r="H116" s="99"/>
      <c r="I116" s="99"/>
      <c r="J116" s="46"/>
      <c r="K116" s="27"/>
      <c r="L116" s="82"/>
    </row>
    <row r="117" spans="1:14" s="4" customFormat="1" ht="18" x14ac:dyDescent="0.25">
      <c r="A117" s="83" t="s">
        <v>64</v>
      </c>
      <c r="B117" s="27">
        <v>10</v>
      </c>
      <c r="C117" s="32">
        <v>10129584405</v>
      </c>
      <c r="D117" s="33" t="s">
        <v>213</v>
      </c>
      <c r="E117" s="65" t="s">
        <v>214</v>
      </c>
      <c r="F117" s="93" t="s">
        <v>41</v>
      </c>
      <c r="G117" s="66" t="s">
        <v>73</v>
      </c>
      <c r="H117" s="99"/>
      <c r="I117" s="99"/>
      <c r="J117" s="46"/>
      <c r="K117" s="27"/>
      <c r="L117" s="82"/>
    </row>
    <row r="118" spans="1:14" s="4" customFormat="1" ht="18" x14ac:dyDescent="0.25">
      <c r="A118" s="83" t="s">
        <v>64</v>
      </c>
      <c r="B118" s="27">
        <v>33</v>
      </c>
      <c r="C118" s="32">
        <v>10127428375</v>
      </c>
      <c r="D118" s="33" t="s">
        <v>52</v>
      </c>
      <c r="E118" s="65" t="s">
        <v>192</v>
      </c>
      <c r="F118" s="93" t="s">
        <v>39</v>
      </c>
      <c r="G118" s="66" t="s">
        <v>127</v>
      </c>
      <c r="H118" s="99"/>
      <c r="I118" s="99"/>
      <c r="J118" s="46"/>
      <c r="K118" s="27"/>
      <c r="L118" s="82"/>
    </row>
    <row r="119" spans="1:14" s="4" customFormat="1" ht="18" x14ac:dyDescent="0.25">
      <c r="A119" s="83" t="s">
        <v>64</v>
      </c>
      <c r="B119" s="27">
        <v>133</v>
      </c>
      <c r="C119" s="32">
        <v>10141014136</v>
      </c>
      <c r="D119" s="33" t="s">
        <v>281</v>
      </c>
      <c r="E119" s="65" t="s">
        <v>282</v>
      </c>
      <c r="F119" s="93" t="s">
        <v>39</v>
      </c>
      <c r="G119" s="66" t="s">
        <v>206</v>
      </c>
      <c r="H119" s="99"/>
      <c r="I119" s="99"/>
      <c r="J119" s="46"/>
      <c r="K119" s="27"/>
      <c r="L119" s="82"/>
    </row>
    <row r="120" spans="1:14" s="4" customFormat="1" ht="18" x14ac:dyDescent="0.25">
      <c r="A120" s="83" t="s">
        <v>64</v>
      </c>
      <c r="B120" s="27">
        <v>41</v>
      </c>
      <c r="C120" s="32">
        <v>10140590972</v>
      </c>
      <c r="D120" s="33" t="s">
        <v>197</v>
      </c>
      <c r="E120" s="65" t="s">
        <v>198</v>
      </c>
      <c r="F120" s="93" t="s">
        <v>39</v>
      </c>
      <c r="G120" s="66" t="s">
        <v>72</v>
      </c>
      <c r="H120" s="99"/>
      <c r="I120" s="99"/>
      <c r="J120" s="46"/>
      <c r="K120" s="27"/>
      <c r="L120" s="82"/>
    </row>
    <row r="121" spans="1:14" s="4" customFormat="1" ht="18.600000000000001" thickBot="1" x14ac:dyDescent="0.3">
      <c r="A121" s="94" t="s">
        <v>64</v>
      </c>
      <c r="B121" s="84">
        <v>40</v>
      </c>
      <c r="C121" s="85">
        <v>10138543060</v>
      </c>
      <c r="D121" s="86" t="s">
        <v>199</v>
      </c>
      <c r="E121" s="87" t="s">
        <v>111</v>
      </c>
      <c r="F121" s="95" t="s">
        <v>39</v>
      </c>
      <c r="G121" s="88" t="s">
        <v>72</v>
      </c>
      <c r="H121" s="101"/>
      <c r="I121" s="101"/>
      <c r="J121" s="89"/>
      <c r="K121" s="84"/>
      <c r="L121" s="90"/>
    </row>
    <row r="122" spans="1:14" ht="9" customHeight="1" thickTop="1" thickBot="1" x14ac:dyDescent="0.35">
      <c r="A122" s="68"/>
      <c r="B122" s="76"/>
      <c r="C122" s="76"/>
      <c r="D122" s="77"/>
      <c r="E122" s="78"/>
      <c r="F122" s="79"/>
      <c r="G122" s="78"/>
      <c r="H122" s="80"/>
      <c r="I122" s="80"/>
      <c r="J122" s="47"/>
      <c r="K122" s="80"/>
      <c r="L122" s="80"/>
      <c r="N122"/>
    </row>
    <row r="123" spans="1:14" ht="15" thickTop="1" x14ac:dyDescent="0.25">
      <c r="A123" s="119" t="s">
        <v>3</v>
      </c>
      <c r="B123" s="120"/>
      <c r="C123" s="120"/>
      <c r="D123" s="120"/>
      <c r="E123" s="120"/>
      <c r="F123" s="120"/>
      <c r="G123" s="120" t="s">
        <v>4</v>
      </c>
      <c r="H123" s="120"/>
      <c r="I123" s="120"/>
      <c r="J123" s="120"/>
      <c r="K123" s="120"/>
      <c r="L123" s="121"/>
      <c r="N123"/>
    </row>
    <row r="124" spans="1:14" x14ac:dyDescent="0.25">
      <c r="A124" s="69" t="s">
        <v>80</v>
      </c>
      <c r="B124" s="8"/>
      <c r="C124" s="72"/>
      <c r="D124" s="24"/>
      <c r="E124" s="50"/>
      <c r="F124" s="57"/>
      <c r="G124" s="36" t="s">
        <v>31</v>
      </c>
      <c r="H124" s="91">
        <v>21</v>
      </c>
      <c r="I124" s="50"/>
      <c r="J124" s="51"/>
      <c r="K124" s="48" t="s">
        <v>29</v>
      </c>
      <c r="L124" s="56">
        <f>COUNTIF(F23:F121,"ЗМС")</f>
        <v>0</v>
      </c>
      <c r="N124"/>
    </row>
    <row r="125" spans="1:14" x14ac:dyDescent="0.25">
      <c r="A125" s="69" t="s">
        <v>81</v>
      </c>
      <c r="B125" s="8"/>
      <c r="C125" s="73"/>
      <c r="D125" s="24"/>
      <c r="E125" s="58"/>
      <c r="F125" s="59"/>
      <c r="G125" s="37" t="s">
        <v>24</v>
      </c>
      <c r="H125" s="91">
        <f>H126+H131</f>
        <v>99</v>
      </c>
      <c r="I125" s="52"/>
      <c r="J125" s="53"/>
      <c r="K125" s="48" t="s">
        <v>18</v>
      </c>
      <c r="L125" s="56">
        <f>COUNTIF(F23:F121,"МСМК")</f>
        <v>0</v>
      </c>
      <c r="N125"/>
    </row>
    <row r="126" spans="1:14" x14ac:dyDescent="0.25">
      <c r="A126" s="69" t="s">
        <v>82</v>
      </c>
      <c r="B126" s="8"/>
      <c r="C126" s="39"/>
      <c r="D126" s="24"/>
      <c r="E126" s="58"/>
      <c r="F126" s="59"/>
      <c r="G126" s="37" t="s">
        <v>25</v>
      </c>
      <c r="H126" s="91">
        <f>H127+H128+H129+H130</f>
        <v>99</v>
      </c>
      <c r="I126" s="52"/>
      <c r="J126" s="53"/>
      <c r="K126" s="48" t="s">
        <v>21</v>
      </c>
      <c r="L126" s="56">
        <f>COUNTIF(F23:F121,"МС")</f>
        <v>0</v>
      </c>
      <c r="N126"/>
    </row>
    <row r="127" spans="1:14" x14ac:dyDescent="0.25">
      <c r="A127" s="69" t="s">
        <v>62</v>
      </c>
      <c r="B127" s="8"/>
      <c r="C127" s="39"/>
      <c r="D127" s="24"/>
      <c r="E127" s="58"/>
      <c r="F127" s="59"/>
      <c r="G127" s="37" t="s">
        <v>26</v>
      </c>
      <c r="H127" s="91">
        <f>COUNT(A23:A121)</f>
        <v>62</v>
      </c>
      <c r="I127" s="52"/>
      <c r="J127" s="53"/>
      <c r="K127" s="48" t="s">
        <v>30</v>
      </c>
      <c r="L127" s="56">
        <f>COUNTIF(F23:F121,"КМС")</f>
        <v>55</v>
      </c>
      <c r="N127"/>
    </row>
    <row r="128" spans="1:14" x14ac:dyDescent="0.25">
      <c r="A128" s="69"/>
      <c r="B128" s="8"/>
      <c r="C128" s="39"/>
      <c r="D128" s="24"/>
      <c r="E128" s="58"/>
      <c r="F128" s="59"/>
      <c r="G128" s="37" t="s">
        <v>40</v>
      </c>
      <c r="H128" s="91">
        <f>COUNTIF(A23:A121,"ЛИМ")</f>
        <v>0</v>
      </c>
      <c r="I128" s="52"/>
      <c r="J128" s="53"/>
      <c r="K128" s="48" t="s">
        <v>39</v>
      </c>
      <c r="L128" s="56">
        <f>COUNTIF(F23:F121,"1 СР")</f>
        <v>36</v>
      </c>
      <c r="N128"/>
    </row>
    <row r="129" spans="1:14" x14ac:dyDescent="0.25">
      <c r="A129" s="69"/>
      <c r="B129" s="8"/>
      <c r="C129" s="8"/>
      <c r="D129" s="24"/>
      <c r="E129" s="58"/>
      <c r="F129" s="59"/>
      <c r="G129" s="37" t="s">
        <v>27</v>
      </c>
      <c r="H129" s="91">
        <f>COUNTIF(A23:A121,"НФ")</f>
        <v>37</v>
      </c>
      <c r="I129" s="52"/>
      <c r="J129" s="53"/>
      <c r="K129" s="48" t="s">
        <v>41</v>
      </c>
      <c r="L129" s="56">
        <f>COUNTIF(F23:F121,"2 СР")</f>
        <v>8</v>
      </c>
      <c r="N129"/>
    </row>
    <row r="130" spans="1:14" x14ac:dyDescent="0.25">
      <c r="A130" s="69"/>
      <c r="B130" s="8"/>
      <c r="C130" s="8"/>
      <c r="D130" s="24"/>
      <c r="E130" s="58"/>
      <c r="F130" s="59"/>
      <c r="G130" s="37" t="s">
        <v>32</v>
      </c>
      <c r="H130" s="91">
        <f>COUNTIF(A23:A121,"ДСКВ")</f>
        <v>0</v>
      </c>
      <c r="I130" s="52"/>
      <c r="J130" s="53"/>
      <c r="K130" s="48" t="s">
        <v>43</v>
      </c>
      <c r="L130" s="56">
        <f>COUNTIF(F23:F121,"3 СР")</f>
        <v>0</v>
      </c>
      <c r="N130"/>
    </row>
    <row r="131" spans="1:14" x14ac:dyDescent="0.25">
      <c r="A131" s="69"/>
      <c r="B131" s="8"/>
      <c r="C131" s="8"/>
      <c r="D131" s="24"/>
      <c r="E131" s="60"/>
      <c r="F131" s="61"/>
      <c r="G131" s="37" t="s">
        <v>28</v>
      </c>
      <c r="H131" s="91">
        <f>COUNTIF(A23:A121,"НС")</f>
        <v>0</v>
      </c>
      <c r="I131" s="54"/>
      <c r="J131" s="55"/>
      <c r="K131" s="48"/>
      <c r="L131" s="38"/>
    </row>
    <row r="132" spans="1:14" ht="9.75" customHeight="1" x14ac:dyDescent="0.25">
      <c r="A132" s="58"/>
      <c r="L132" s="14"/>
    </row>
    <row r="133" spans="1:14" ht="15.6" x14ac:dyDescent="0.25">
      <c r="A133" s="122" t="s">
        <v>63</v>
      </c>
      <c r="B133" s="123"/>
      <c r="C133" s="123"/>
      <c r="D133" s="123"/>
      <c r="E133" s="123" t="s">
        <v>9</v>
      </c>
      <c r="F133" s="123"/>
      <c r="G133" s="123"/>
      <c r="H133" s="123"/>
      <c r="I133" s="123" t="s">
        <v>2</v>
      </c>
      <c r="J133" s="123"/>
      <c r="K133" s="123"/>
      <c r="L133" s="124"/>
    </row>
    <row r="134" spans="1:14" x14ac:dyDescent="0.25">
      <c r="A134" s="103"/>
      <c r="B134" s="104"/>
      <c r="C134" s="104"/>
      <c r="D134" s="104"/>
      <c r="E134" s="104"/>
      <c r="F134" s="125"/>
      <c r="G134" s="125"/>
      <c r="H134" s="125"/>
      <c r="I134" s="125"/>
      <c r="J134" s="125"/>
      <c r="K134" s="125"/>
      <c r="L134" s="126"/>
    </row>
    <row r="135" spans="1:14" x14ac:dyDescent="0.25">
      <c r="A135" s="96"/>
      <c r="D135" s="97"/>
      <c r="E135" s="97"/>
      <c r="F135" s="97"/>
      <c r="G135" s="97"/>
      <c r="H135" s="97"/>
      <c r="I135" s="97"/>
      <c r="J135" s="97"/>
      <c r="K135" s="97"/>
      <c r="L135" s="98"/>
    </row>
    <row r="136" spans="1:14" x14ac:dyDescent="0.25">
      <c r="A136" s="96"/>
      <c r="D136" s="97"/>
      <c r="E136" s="97"/>
      <c r="F136" s="97"/>
      <c r="G136" s="97"/>
      <c r="H136" s="97"/>
      <c r="I136" s="97"/>
      <c r="J136" s="97"/>
      <c r="K136" s="97"/>
      <c r="L136" s="98"/>
    </row>
    <row r="137" spans="1:14" x14ac:dyDescent="0.25">
      <c r="A137" s="96"/>
      <c r="D137" s="97"/>
      <c r="E137" s="97"/>
      <c r="F137" s="97"/>
      <c r="G137" s="97"/>
      <c r="H137" s="97"/>
      <c r="I137" s="97"/>
      <c r="J137" s="97"/>
      <c r="K137" s="97"/>
      <c r="L137" s="98"/>
    </row>
    <row r="138" spans="1:14" x14ac:dyDescent="0.25">
      <c r="A138" s="103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10"/>
    </row>
    <row r="139" spans="1:14" x14ac:dyDescent="0.25">
      <c r="A139" s="103"/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6"/>
    </row>
    <row r="140" spans="1:14" ht="16.2" thickBot="1" x14ac:dyDescent="0.3">
      <c r="A140" s="107" t="str">
        <f>G19</f>
        <v>Кавтасьева Е.Г. (1к. Самарская область)</v>
      </c>
      <c r="B140" s="108"/>
      <c r="C140" s="108"/>
      <c r="D140" s="108"/>
      <c r="E140" s="108" t="str">
        <f>G17</f>
        <v>Кондрашова А.Э. (1к. Самарская область)</v>
      </c>
      <c r="F140" s="108"/>
      <c r="G140" s="108"/>
      <c r="H140" s="108"/>
      <c r="I140" s="108" t="str">
        <f>G18</f>
        <v>Передельская С.А. (1к. Самарская область)</v>
      </c>
      <c r="J140" s="108"/>
      <c r="K140" s="108"/>
      <c r="L140" s="109"/>
    </row>
    <row r="141" spans="1:14" ht="14.4" thickTop="1" x14ac:dyDescent="0.25">
      <c r="A141" s="58"/>
    </row>
    <row r="142" spans="1:14" x14ac:dyDescent="0.25">
      <c r="A142" s="58"/>
    </row>
    <row r="143" spans="1:14" x14ac:dyDescent="0.25">
      <c r="A143" s="58"/>
    </row>
    <row r="144" spans="1:14" x14ac:dyDescent="0.25">
      <c r="A144" s="58"/>
    </row>
    <row r="145" spans="1:1" x14ac:dyDescent="0.25">
      <c r="A145" s="58"/>
    </row>
    <row r="146" spans="1:1" x14ac:dyDescent="0.25">
      <c r="A146" s="58"/>
    </row>
    <row r="147" spans="1:1" x14ac:dyDescent="0.25">
      <c r="A147" s="58"/>
    </row>
    <row r="148" spans="1:1" x14ac:dyDescent="0.25">
      <c r="A148" s="58"/>
    </row>
    <row r="149" spans="1:1" x14ac:dyDescent="0.25">
      <c r="A149" s="58"/>
    </row>
    <row r="150" spans="1:1" x14ac:dyDescent="0.25">
      <c r="A150" s="58"/>
    </row>
    <row r="151" spans="1:1" x14ac:dyDescent="0.25">
      <c r="A151" s="58"/>
    </row>
    <row r="152" spans="1:1" x14ac:dyDescent="0.25">
      <c r="A152" s="58"/>
    </row>
    <row r="153" spans="1:1" x14ac:dyDescent="0.25">
      <c r="A153" s="58"/>
    </row>
    <row r="154" spans="1:1" x14ac:dyDescent="0.25">
      <c r="A154" s="58"/>
    </row>
    <row r="155" spans="1:1" x14ac:dyDescent="0.25">
      <c r="A155" s="58"/>
    </row>
    <row r="156" spans="1:1" x14ac:dyDescent="0.25">
      <c r="A156" s="58"/>
    </row>
    <row r="157" spans="1:1" x14ac:dyDescent="0.25">
      <c r="A157" s="58"/>
    </row>
    <row r="158" spans="1:1" x14ac:dyDescent="0.25">
      <c r="A158" s="58"/>
    </row>
    <row r="159" spans="1:1" x14ac:dyDescent="0.25">
      <c r="A159" s="58"/>
    </row>
    <row r="160" spans="1:1" x14ac:dyDescent="0.25">
      <c r="A160" s="58"/>
    </row>
    <row r="161" spans="1:7" x14ac:dyDescent="0.25">
      <c r="A161" s="58"/>
    </row>
    <row r="162" spans="1:7" x14ac:dyDescent="0.25">
      <c r="A162" s="58"/>
    </row>
    <row r="163" spans="1:7" x14ac:dyDescent="0.25">
      <c r="A163" s="58"/>
    </row>
    <row r="164" spans="1:7" x14ac:dyDescent="0.25">
      <c r="A164" s="58"/>
      <c r="G164"/>
    </row>
    <row r="165" spans="1:7" x14ac:dyDescent="0.25">
      <c r="A165" s="58"/>
      <c r="G165"/>
    </row>
    <row r="166" spans="1:7" x14ac:dyDescent="0.25">
      <c r="A166" s="58"/>
      <c r="G166"/>
    </row>
    <row r="167" spans="1:7" x14ac:dyDescent="0.25">
      <c r="A167" s="58"/>
      <c r="G167"/>
    </row>
    <row r="168" spans="1:7" x14ac:dyDescent="0.25">
      <c r="A168" s="58"/>
      <c r="G168"/>
    </row>
    <row r="169" spans="1:7" x14ac:dyDescent="0.25">
      <c r="A169" s="58"/>
      <c r="G169"/>
    </row>
    <row r="170" spans="1:7" x14ac:dyDescent="0.25">
      <c r="A170" s="58"/>
      <c r="G170"/>
    </row>
    <row r="171" spans="1:7" x14ac:dyDescent="0.25">
      <c r="A171" s="58"/>
      <c r="G171"/>
    </row>
    <row r="172" spans="1:7" x14ac:dyDescent="0.25">
      <c r="A172" s="58"/>
      <c r="G172"/>
    </row>
    <row r="173" spans="1:7" x14ac:dyDescent="0.25">
      <c r="A173" s="58"/>
      <c r="G173"/>
    </row>
    <row r="174" spans="1:7" x14ac:dyDescent="0.25">
      <c r="A174" s="58"/>
      <c r="G174"/>
    </row>
    <row r="175" spans="1:7" x14ac:dyDescent="0.25">
      <c r="A175" s="58"/>
      <c r="G175"/>
    </row>
    <row r="176" spans="1:7" x14ac:dyDescent="0.25">
      <c r="A176" s="58"/>
      <c r="G176"/>
    </row>
    <row r="177" spans="1:7" x14ac:dyDescent="0.25">
      <c r="A177" s="58"/>
      <c r="G177"/>
    </row>
    <row r="178" spans="1:7" x14ac:dyDescent="0.25">
      <c r="A178" s="58"/>
      <c r="G178"/>
    </row>
    <row r="179" spans="1:7" x14ac:dyDescent="0.25">
      <c r="A179" s="58"/>
      <c r="G179"/>
    </row>
    <row r="180" spans="1:7" x14ac:dyDescent="0.25">
      <c r="A180" s="58"/>
      <c r="G180"/>
    </row>
    <row r="181" spans="1:7" x14ac:dyDescent="0.25">
      <c r="A181" s="58"/>
      <c r="G181"/>
    </row>
    <row r="182" spans="1:7" x14ac:dyDescent="0.25">
      <c r="A182" s="58"/>
      <c r="G182"/>
    </row>
    <row r="183" spans="1:7" x14ac:dyDescent="0.25">
      <c r="A183" s="58"/>
      <c r="G183"/>
    </row>
    <row r="184" spans="1:7" x14ac:dyDescent="0.25">
      <c r="A184" s="58"/>
      <c r="G184"/>
    </row>
    <row r="185" spans="1:7" x14ac:dyDescent="0.25">
      <c r="A185" s="58"/>
      <c r="G185"/>
    </row>
    <row r="186" spans="1:7" x14ac:dyDescent="0.25">
      <c r="A186" s="58"/>
      <c r="G186"/>
    </row>
    <row r="187" spans="1:7" x14ac:dyDescent="0.25">
      <c r="A187" s="58"/>
      <c r="G187"/>
    </row>
    <row r="188" spans="1:7" x14ac:dyDescent="0.25">
      <c r="A188" s="58"/>
      <c r="G188"/>
    </row>
    <row r="189" spans="1:7" x14ac:dyDescent="0.25">
      <c r="A189" s="58"/>
      <c r="G189"/>
    </row>
    <row r="190" spans="1:7" x14ac:dyDescent="0.25">
      <c r="A190" s="58"/>
      <c r="G190"/>
    </row>
    <row r="191" spans="1:7" x14ac:dyDescent="0.25">
      <c r="G191"/>
    </row>
    <row r="192" spans="1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  <row r="204" spans="7:7" x14ac:dyDescent="0.25">
      <c r="G204"/>
    </row>
    <row r="205" spans="7:7" x14ac:dyDescent="0.25">
      <c r="G205"/>
    </row>
    <row r="206" spans="7:7" x14ac:dyDescent="0.25">
      <c r="G206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138:E138"/>
    <mergeCell ref="F138:L138"/>
    <mergeCell ref="H21:H22"/>
    <mergeCell ref="I21:I22"/>
    <mergeCell ref="J21:J22"/>
    <mergeCell ref="K21:K22"/>
    <mergeCell ref="L21:L22"/>
    <mergeCell ref="A123:F123"/>
    <mergeCell ref="G123:L123"/>
    <mergeCell ref="A133:D133"/>
    <mergeCell ref="E133:H133"/>
    <mergeCell ref="I133:L133"/>
    <mergeCell ref="A134:E134"/>
    <mergeCell ref="F134:L134"/>
    <mergeCell ref="A139:E139"/>
    <mergeCell ref="F139:L139"/>
    <mergeCell ref="A140:D140"/>
    <mergeCell ref="E140:H140"/>
    <mergeCell ref="I140:L140"/>
  </mergeCells>
  <conditionalFormatting sqref="B1 B6:B7 B9:B11 B13:B1048576">
    <cfRule type="duplicateValues" dxfId="4" priority="5"/>
  </conditionalFormatting>
  <conditionalFormatting sqref="B1:B1048576">
    <cfRule type="duplicateValues" dxfId="3" priority="1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инд гонка юноши</vt:lpstr>
      <vt:lpstr>групповая гонка юноши</vt:lpstr>
      <vt:lpstr>'групповая гонка юноши'!Заголовки_для_печати</vt:lpstr>
      <vt:lpstr>'инд гонка юноши'!Заголовки_для_печати</vt:lpstr>
      <vt:lpstr>'групповая гонка юноши'!Область_печати</vt:lpstr>
      <vt:lpstr>'инд гонка юноши'!Область_печати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2023-10-20T08:54:12Z</dcterms:modified>
</cp:coreProperties>
</file>