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D186B8FF-62C0-4DC4-B4FC-963C97CACAA2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омандная гонка" sheetId="10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04" l="1"/>
  <c r="A38" i="104"/>
  <c r="J71" i="104"/>
  <c r="J67" i="104"/>
  <c r="J63" i="104"/>
  <c r="J59" i="104"/>
  <c r="J55" i="104"/>
  <c r="J51" i="104"/>
  <c r="J47" i="104"/>
  <c r="J43" i="104"/>
  <c r="J39" i="104"/>
  <c r="J35" i="104"/>
  <c r="J31" i="104"/>
  <c r="J27" i="104"/>
  <c r="J23" i="104"/>
  <c r="H74" i="104"/>
  <c r="A74" i="104"/>
  <c r="H73" i="104"/>
  <c r="A73" i="104"/>
  <c r="H72" i="104"/>
  <c r="A72" i="104"/>
  <c r="I71" i="104"/>
  <c r="H70" i="104"/>
  <c r="A70" i="104"/>
  <c r="H69" i="104"/>
  <c r="A69" i="104"/>
  <c r="H68" i="104"/>
  <c r="A68" i="104"/>
  <c r="I67" i="104"/>
  <c r="H66" i="104"/>
  <c r="A66" i="104"/>
  <c r="H65" i="104"/>
  <c r="A65" i="104"/>
  <c r="H64" i="104"/>
  <c r="A64" i="104"/>
  <c r="I63" i="104"/>
  <c r="H62" i="104"/>
  <c r="A62" i="104"/>
  <c r="H61" i="104"/>
  <c r="A61" i="104"/>
  <c r="H60" i="104"/>
  <c r="A60" i="104"/>
  <c r="I59" i="104"/>
  <c r="I55" i="104"/>
  <c r="I51" i="104"/>
  <c r="I47" i="104"/>
  <c r="I43" i="104"/>
  <c r="I39" i="104"/>
  <c r="I35" i="104"/>
  <c r="I31" i="104"/>
  <c r="I27" i="104"/>
  <c r="H58" i="104"/>
  <c r="H57" i="104"/>
  <c r="H56" i="104"/>
  <c r="H54" i="104"/>
  <c r="H53" i="104"/>
  <c r="H52" i="104"/>
  <c r="H50" i="104"/>
  <c r="H49" i="104"/>
  <c r="H48" i="104"/>
  <c r="H46" i="104"/>
  <c r="H45" i="104"/>
  <c r="H44" i="104"/>
  <c r="H42" i="104"/>
  <c r="H41" i="104"/>
  <c r="H40" i="104"/>
  <c r="H38" i="104"/>
  <c r="H37" i="104"/>
  <c r="H36" i="104"/>
  <c r="A58" i="104"/>
  <c r="A57" i="104"/>
  <c r="A56" i="104"/>
  <c r="J54" i="104" l="1"/>
  <c r="J50" i="104"/>
  <c r="J45" i="104"/>
  <c r="I53" i="104"/>
  <c r="I50" i="104"/>
  <c r="I46" i="104"/>
  <c r="I40" i="104"/>
  <c r="I36" i="104"/>
  <c r="I34" i="104"/>
  <c r="H34" i="104"/>
  <c r="H33" i="104"/>
  <c r="H32" i="104"/>
  <c r="H30" i="104"/>
  <c r="H29" i="104"/>
  <c r="H28" i="104"/>
  <c r="H24" i="104"/>
  <c r="H26" i="104"/>
  <c r="H25" i="104"/>
  <c r="A54" i="104"/>
  <c r="A53" i="104"/>
  <c r="A52" i="104"/>
  <c r="A50" i="104"/>
  <c r="A49" i="104"/>
  <c r="A48" i="104"/>
  <c r="A46" i="104"/>
  <c r="A45" i="104"/>
  <c r="A44" i="104"/>
  <c r="G92" i="104"/>
  <c r="D92" i="104"/>
  <c r="L83" i="104"/>
  <c r="L82" i="104"/>
  <c r="L81" i="104"/>
  <c r="L80" i="104"/>
  <c r="L79" i="104"/>
  <c r="L78" i="104"/>
  <c r="L77" i="104"/>
  <c r="A41" i="104"/>
  <c r="A40" i="104"/>
  <c r="J42" i="104"/>
  <c r="A37" i="104"/>
  <c r="A36" i="104"/>
  <c r="J37" i="104"/>
  <c r="A34" i="104"/>
  <c r="A33" i="104"/>
  <c r="A32" i="104"/>
  <c r="J34" i="104"/>
  <c r="A30" i="104"/>
  <c r="A29" i="104"/>
  <c r="A28" i="104"/>
  <c r="J29" i="104"/>
  <c r="I30" i="104"/>
  <c r="A26" i="104"/>
  <c r="A25" i="104"/>
  <c r="A24" i="104"/>
  <c r="J25" i="104"/>
  <c r="I29" i="104" l="1"/>
  <c r="I28" i="104"/>
  <c r="J41" i="104"/>
  <c r="J40" i="104"/>
  <c r="J38" i="104"/>
  <c r="J36" i="104"/>
  <c r="J33" i="104"/>
  <c r="J32" i="104"/>
  <c r="J28" i="104"/>
  <c r="J30" i="104"/>
  <c r="J24" i="104"/>
  <c r="J26" i="104"/>
  <c r="J53" i="104"/>
  <c r="J52" i="104"/>
  <c r="J49" i="104"/>
  <c r="J48" i="104"/>
  <c r="J44" i="104"/>
  <c r="J46" i="104"/>
  <c r="I52" i="104"/>
  <c r="I54" i="104"/>
  <c r="I48" i="104"/>
  <c r="I49" i="104"/>
  <c r="I45" i="104"/>
  <c r="I44" i="104"/>
  <c r="I41" i="104"/>
  <c r="I42" i="104"/>
  <c r="I37" i="104"/>
  <c r="I38" i="104"/>
  <c r="I32" i="104"/>
  <c r="I33" i="104"/>
</calcChain>
</file>

<file path=xl/sharedStrings.xml><?xml version="1.0" encoding="utf-8"?>
<sst xmlns="http://schemas.openxmlformats.org/spreadsheetml/2006/main" count="235" uniqueCount="128">
  <si>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</si>
  <si>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</si>
  <si>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</si>
  <si>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</si>
  <si>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</si>
  <si>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</si>
  <si>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</si>
  <si>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</si>
  <si>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</si>
  <si>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</si>
  <si>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</si>
  <si>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</si>
  <si>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</si>
  <si>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</si>
  <si>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</si>
  <si>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</si>
  <si>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</si>
  <si>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</si>
  <si>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</si>
  <si>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</si>
  <si>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</si>
  <si>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</si>
  <si>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</si>
  <si>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</si>
  <si>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</si>
  <si>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</si>
  <si>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</si>
  <si>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</si>
  <si>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</si>
  <si>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</si>
  <si>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</si>
  <si>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</si>
  <si>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</si>
  <si>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</si>
  <si>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</si>
  <si>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</si>
  <si>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</si>
  <si>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</si>
  <si>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</si>
  <si>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</si>
  <si>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</si>
  <si>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</si>
  <si>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</si>
  <si>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СУДЬЯ НА ФИНИШЕ</t>
  </si>
  <si>
    <t>Краснодарский край</t>
  </si>
  <si>
    <t>шоссе - командная гонка</t>
  </si>
  <si>
    <t>№ ВРВС: 0880661811Я</t>
  </si>
  <si>
    <t>ПЕРВЕНСТВО РОССИИ</t>
  </si>
  <si>
    <t>Санкт-Петербург</t>
  </si>
  <si>
    <t>Республика Башкортостан</t>
  </si>
  <si>
    <t>Министерство спорта Российской Федерации</t>
  </si>
  <si>
    <t>Министерство спорта Ростовской области</t>
  </si>
  <si>
    <t>Федерация велосипедного спорта России</t>
  </si>
  <si>
    <t>Федерация велосипедного спорта Ростовской области</t>
  </si>
  <si>
    <t>Девушки 15-16 лет</t>
  </si>
  <si>
    <t>МЕСТО ПРОВЕДЕНИЯ: г. Шахты</t>
  </si>
  <si>
    <t>ДАТА ПРОВЕДЕНИЯ: 25 августа 2023 года</t>
  </si>
  <si>
    <t>№ ЕКП 2023: 31269</t>
  </si>
  <si>
    <t>НАЧАЛО ГОНКИ:</t>
  </si>
  <si>
    <t>ОКОНЧАНИЕ ГОНКИ:</t>
  </si>
  <si>
    <t>НАЗВАНИЕ ТРАССЫ / РЕГ. НОМЕР: автомобильная дорога от г.Шахты- г.Белая Калитва к поселку Новая Бахмутовка</t>
  </si>
  <si>
    <t>В.И.МЕЛЬНИКОВ (ВК, г.Шахты)</t>
  </si>
  <si>
    <t>О.В.БЕЛОБОРОДОВА (1кат, г.Москва)</t>
  </si>
  <si>
    <t>Температура: +27</t>
  </si>
  <si>
    <t>Влажность: 52 %</t>
  </si>
  <si>
    <t>Осадки: нет</t>
  </si>
  <si>
    <t>Ветер: 7м/с</t>
  </si>
  <si>
    <t>ГОРБАЧЕНКО Полина</t>
  </si>
  <si>
    <t>ИСМАГИЛОВА Лилия</t>
  </si>
  <si>
    <t>ЛОСЕВА Алина</t>
  </si>
  <si>
    <t>ЖАТЬКО Владислава</t>
  </si>
  <si>
    <t>АЛЕКСЕЕНКО Сабрина</t>
  </si>
  <si>
    <t>Иркутская область</t>
  </si>
  <si>
    <t>ШИШКИНА Виктория</t>
  </si>
  <si>
    <t>САМОДЕЕНКО Дарья</t>
  </si>
  <si>
    <t>ВАНТЕЕВА Екатерина</t>
  </si>
  <si>
    <t>ГОНЧАРОВА Варвара</t>
  </si>
  <si>
    <t>МИРОНОВА Алена</t>
  </si>
  <si>
    <t>АХМАДУЛЛИНА Алина</t>
  </si>
  <si>
    <t>ВОЛКОВА Дарина</t>
  </si>
  <si>
    <t>РОМАЩЕНКО Валерия</t>
  </si>
  <si>
    <t>Самарская область</t>
  </si>
  <si>
    <t>ПОТАНИНА Анастасия</t>
  </si>
  <si>
    <t>ЮДАКОВА Ирина</t>
  </si>
  <si>
    <t>БАКАНОВА Алена</t>
  </si>
  <si>
    <t>СЕМЕНОВА Олеся</t>
  </si>
  <si>
    <t>Псковская область</t>
  </si>
  <si>
    <t>КОТЕЛЬНИКОВА Людмила</t>
  </si>
  <si>
    <t>АЗИЗА Алина</t>
  </si>
  <si>
    <t>МАТЮШИНА Виталина</t>
  </si>
  <si>
    <t>КАСИМОВА Виолетта</t>
  </si>
  <si>
    <t>ТАДЖИЕВА Алина</t>
  </si>
  <si>
    <t>ОСИПОВА Виктория</t>
  </si>
  <si>
    <t>КАЗАНКОВА Дарья</t>
  </si>
  <si>
    <t>ВАГАНИНА Ирина</t>
  </si>
  <si>
    <t>Свердловская область</t>
  </si>
  <si>
    <t>ПЕТРОВА Анна</t>
  </si>
  <si>
    <t>ФЕТИСОВА Татьяна</t>
  </si>
  <si>
    <t>КАРПОВА Ксения</t>
  </si>
  <si>
    <t>УДЯНСКАЯ Александра</t>
  </si>
  <si>
    <t>БАРИНОВА Диана</t>
  </si>
  <si>
    <t>АДЦЕЕВА Софья</t>
  </si>
  <si>
    <t>ЖУРАВЛЕВА Мария</t>
  </si>
  <si>
    <t>ДИКАЯ Арина</t>
  </si>
  <si>
    <t>АЛЕЙНИК Полина</t>
  </si>
  <si>
    <t>СТРЕБКОВА Виктория</t>
  </si>
  <si>
    <t>БЕЛОРУКОВА Анастасия</t>
  </si>
  <si>
    <t>АНДРЕЙЧЕНКО Марина</t>
  </si>
  <si>
    <t>Забайкальский край</t>
  </si>
  <si>
    <t>БЕЛОЗЕРОВА Милена</t>
  </si>
  <si>
    <t>РОМАНОВА Ксения</t>
  </si>
  <si>
    <t>ЁЛЫШЕВА Светлана</t>
  </si>
  <si>
    <t>ГОЛОБОКОВА Ангелина</t>
  </si>
  <si>
    <t>ШЕШЕНИНА Юлия</t>
  </si>
  <si>
    <t>ШАЙХЛИСЛАМОВА Карина</t>
  </si>
  <si>
    <t>РЕШЕТНИКОВА Вероника</t>
  </si>
  <si>
    <t>ЕВКО Валерия</t>
  </si>
  <si>
    <t>Ростовская область</t>
  </si>
  <si>
    <t>КУЗЬМИНА Дарья</t>
  </si>
  <si>
    <t>КИРИЧЕНКО Лилиана</t>
  </si>
  <si>
    <t>ПЕРШИНА Анастасия</t>
  </si>
  <si>
    <t>СТРИБИЖ Виолетта</t>
  </si>
  <si>
    <t>Донецкая Народная  Республика</t>
  </si>
  <si>
    <t>ГОЛУБЕВА Марина</t>
  </si>
  <si>
    <t>ГОМИЛКО Дарья</t>
  </si>
  <si>
    <t>ШЕВКУНОВА Ульяна</t>
  </si>
  <si>
    <t>РЕЗУЛЬТАТ</t>
  </si>
  <si>
    <t>9 км 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</si>
</sst>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0.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14" fontId="9" fillId="0" borderId="6" xfId="2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2" fontId="11" fillId="0" borderId="1" xfId="2" applyNumberFormat="1" applyFont="1" applyBorder="1" applyAlignment="1">
      <alignment vertical="center"/>
    </xf>
    <xf numFmtId="2" fontId="11" fillId="0" borderId="3" xfId="2" applyNumberFormat="1" applyFont="1" applyBorder="1" applyAlignment="1">
      <alignment vertical="center"/>
    </xf>
    <xf numFmtId="0" fontId="13" fillId="0" borderId="7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2" fontId="9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9" xfId="2" applyNumberFormat="1" applyFont="1" applyBorder="1" applyAlignment="1">
      <alignment vertical="center"/>
    </xf>
    <xf numFmtId="2" fontId="9" fillId="0" borderId="8" xfId="2" applyNumberFormat="1" applyFont="1" applyBorder="1" applyAlignment="1">
      <alignment vertical="center"/>
    </xf>
    <xf numFmtId="49" fontId="9" fillId="0" borderId="8" xfId="2" applyNumberFormat="1" applyFont="1" applyBorder="1" applyAlignment="1">
      <alignment horizontal="left" vertical="center"/>
    </xf>
    <xf numFmtId="2" fontId="9" fillId="0" borderId="10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3" xfId="2" applyFont="1" applyBorder="1" applyAlignment="1">
      <alignment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14" fontId="9" fillId="0" borderId="5" xfId="2" applyNumberFormat="1" applyFont="1" applyBorder="1" applyAlignme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49" fontId="9" fillId="0" borderId="16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vertical="center"/>
    </xf>
    <xf numFmtId="0" fontId="9" fillId="0" borderId="14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2" fontId="9" fillId="0" borderId="14" xfId="0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49" fontId="9" fillId="0" borderId="10" xfId="2" applyNumberFormat="1" applyFont="1" applyBorder="1" applyAlignment="1">
      <alignment horizontal="left" vertical="center"/>
    </xf>
    <xf numFmtId="49" fontId="9" fillId="0" borderId="11" xfId="2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vertical="center"/>
    </xf>
    <xf numFmtId="0" fontId="17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1" fontId="17" fillId="0" borderId="17" xfId="2" applyNumberFormat="1" applyFont="1" applyBorder="1" applyAlignment="1">
      <alignment horizontal="right" vertical="center"/>
    </xf>
    <xf numFmtId="0" fontId="17" fillId="0" borderId="17" xfId="2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13" fillId="2" borderId="28" xfId="2" applyFont="1" applyFill="1" applyBorder="1" applyAlignment="1">
      <alignment vertical="center"/>
    </xf>
    <xf numFmtId="0" fontId="9" fillId="0" borderId="43" xfId="2" applyFont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 wrapText="1"/>
    </xf>
    <xf numFmtId="49" fontId="9" fillId="0" borderId="0" xfId="2" applyNumberFormat="1" applyFont="1" applyAlignment="1">
      <alignment vertical="center"/>
    </xf>
    <xf numFmtId="14" fontId="9" fillId="0" borderId="0" xfId="2" applyNumberFormat="1" applyFont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14" fontId="9" fillId="0" borderId="14" xfId="2" applyNumberFormat="1" applyFont="1" applyBorder="1" applyAlignment="1">
      <alignment horizontal="center" vertical="center"/>
    </xf>
    <xf numFmtId="14" fontId="9" fillId="0" borderId="15" xfId="2" applyNumberFormat="1" applyFont="1" applyBorder="1" applyAlignment="1">
      <alignment horizontal="center" vertical="center"/>
    </xf>
    <xf numFmtId="165" fontId="9" fillId="0" borderId="23" xfId="2" applyNumberFormat="1" applyFont="1" applyBorder="1" applyAlignment="1">
      <alignment horizontal="center" vertical="center"/>
    </xf>
    <xf numFmtId="165" fontId="18" fillId="0" borderId="46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164" fontId="9" fillId="0" borderId="14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2" fillId="0" borderId="50" xfId="2" applyFont="1" applyBorder="1" applyAlignment="1">
      <alignment horizontal="center" vertical="center" wrapText="1"/>
    </xf>
    <xf numFmtId="164" fontId="9" fillId="0" borderId="15" xfId="2" applyNumberFormat="1" applyFont="1" applyBorder="1" applyAlignment="1">
      <alignment horizontal="center" vertical="center" wrapText="1"/>
    </xf>
    <xf numFmtId="0" fontId="22" fillId="0" borderId="51" xfId="2" applyFont="1" applyBorder="1" applyAlignment="1">
      <alignment horizontal="center" vertical="center"/>
    </xf>
    <xf numFmtId="165" fontId="22" fillId="0" borderId="15" xfId="2" applyNumberFormat="1" applyFont="1" applyBorder="1" applyAlignment="1">
      <alignment horizontal="center" vertical="center" wrapText="1"/>
    </xf>
    <xf numFmtId="165" fontId="18" fillId="0" borderId="15" xfId="2" applyNumberFormat="1" applyFont="1" applyBorder="1" applyAlignment="1">
      <alignment horizontal="center" vertical="center"/>
    </xf>
    <xf numFmtId="0" fontId="22" fillId="0" borderId="48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left" vertical="center" wrapText="1"/>
    </xf>
    <xf numFmtId="14" fontId="9" fillId="0" borderId="46" xfId="2" applyNumberFormat="1" applyFont="1" applyBorder="1" applyAlignment="1">
      <alignment horizontal="center" vertical="center"/>
    </xf>
    <xf numFmtId="164" fontId="9" fillId="0" borderId="46" xfId="2" applyNumberFormat="1" applyFont="1" applyBorder="1" applyAlignment="1">
      <alignment horizontal="center" vertical="center" wrapText="1"/>
    </xf>
    <xf numFmtId="0" fontId="22" fillId="0" borderId="47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22" fillId="0" borderId="46" xfId="2" applyFont="1" applyBorder="1" applyAlignment="1">
      <alignment horizontal="center" vertical="center" wrapText="1"/>
    </xf>
    <xf numFmtId="0" fontId="9" fillId="0" borderId="54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left" vertical="center" wrapText="1"/>
    </xf>
    <xf numFmtId="14" fontId="9" fillId="0" borderId="52" xfId="2" applyNumberFormat="1" applyFont="1" applyBorder="1" applyAlignment="1">
      <alignment horizontal="center" vertical="center"/>
    </xf>
    <xf numFmtId="164" fontId="9" fillId="0" borderId="52" xfId="2" applyNumberFormat="1" applyFont="1" applyBorder="1" applyAlignment="1">
      <alignment horizontal="center" vertical="center" wrapText="1"/>
    </xf>
    <xf numFmtId="164" fontId="9" fillId="0" borderId="55" xfId="2" applyNumberFormat="1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/>
    </xf>
    <xf numFmtId="164" fontId="18" fillId="0" borderId="55" xfId="2" applyNumberFormat="1" applyFont="1" applyBorder="1" applyAlignment="1">
      <alignment horizontal="center" vertical="center" wrapText="1"/>
    </xf>
    <xf numFmtId="0" fontId="9" fillId="0" borderId="56" xfId="2" applyFont="1" applyBorder="1" applyAlignment="1">
      <alignment horizontal="center" vertical="center" wrapText="1"/>
    </xf>
    <xf numFmtId="0" fontId="9" fillId="0" borderId="56" xfId="2" applyFont="1" applyBorder="1" applyAlignment="1">
      <alignment horizontal="left" vertical="center" wrapText="1"/>
    </xf>
    <xf numFmtId="14" fontId="9" fillId="0" borderId="56" xfId="2" applyNumberFormat="1" applyFont="1" applyBorder="1" applyAlignment="1">
      <alignment horizontal="center" vertical="center"/>
    </xf>
    <xf numFmtId="164" fontId="9" fillId="0" borderId="56" xfId="2" applyNumberFormat="1" applyFont="1" applyBorder="1" applyAlignment="1">
      <alignment horizontal="center" vertical="center" wrapText="1"/>
    </xf>
    <xf numFmtId="164" fontId="18" fillId="0" borderId="47" xfId="2" applyNumberFormat="1" applyFont="1" applyBorder="1" applyAlignment="1">
      <alignment horizontal="center" vertical="center" wrapText="1"/>
    </xf>
    <xf numFmtId="0" fontId="22" fillId="0" borderId="49" xfId="2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 wrapText="1"/>
    </xf>
    <xf numFmtId="0" fontId="21" fillId="0" borderId="46" xfId="2" applyFont="1" applyBorder="1" applyAlignment="1">
      <alignment horizontal="center" vertical="center" wrapText="1"/>
    </xf>
    <xf numFmtId="165" fontId="22" fillId="0" borderId="46" xfId="2" applyNumberFormat="1" applyFont="1" applyBorder="1" applyAlignment="1">
      <alignment horizontal="center" vertical="center" wrapText="1"/>
    </xf>
    <xf numFmtId="165" fontId="15" fillId="0" borderId="8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6" xfId="2" applyNumberFormat="1" applyFont="1" applyBorder="1" applyAlignment="1">
      <alignment vertical="center"/>
    </xf>
    <xf numFmtId="165" fontId="15" fillId="0" borderId="58" xfId="2" applyNumberFormat="1" applyFont="1" applyBorder="1" applyAlignment="1">
      <alignment horizontal="left" vertical="center"/>
    </xf>
    <xf numFmtId="0" fontId="15" fillId="0" borderId="18" xfId="2" applyFont="1" applyBorder="1" applyAlignment="1">
      <alignment horizontal="right" vertical="center"/>
    </xf>
    <xf numFmtId="0" fontId="9" fillId="0" borderId="30" xfId="2" applyFont="1" applyBorder="1" applyAlignment="1">
      <alignment horizontal="right" vertical="center"/>
    </xf>
    <xf numFmtId="166" fontId="14" fillId="0" borderId="18" xfId="2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165" fontId="22" fillId="0" borderId="43" xfId="2" applyNumberFormat="1" applyFont="1" applyBorder="1" applyAlignment="1">
      <alignment horizontal="center" vertical="center" wrapText="1"/>
    </xf>
    <xf numFmtId="0" fontId="22" fillId="0" borderId="43" xfId="2" applyFont="1" applyBorder="1" applyAlignment="1">
      <alignment horizontal="center" vertical="center" wrapText="1"/>
    </xf>
    <xf numFmtId="0" fontId="9" fillId="0" borderId="43" xfId="2" applyFont="1" applyBorder="1" applyAlignment="1">
      <alignment horizontal="left" vertical="center" wrapText="1"/>
    </xf>
    <xf numFmtId="14" fontId="9" fillId="0" borderId="43" xfId="2" applyNumberFormat="1" applyFont="1" applyBorder="1" applyAlignment="1">
      <alignment horizontal="center" vertical="center"/>
    </xf>
    <xf numFmtId="164" fontId="9" fillId="0" borderId="43" xfId="2" applyNumberFormat="1" applyFont="1" applyBorder="1" applyAlignment="1">
      <alignment horizontal="center" vertical="center" wrapText="1"/>
    </xf>
    <xf numFmtId="164" fontId="18" fillId="0" borderId="60" xfId="2" applyNumberFormat="1" applyFont="1" applyBorder="1" applyAlignment="1">
      <alignment horizontal="center" vertical="center" wrapText="1"/>
    </xf>
    <xf numFmtId="0" fontId="21" fillId="0" borderId="43" xfId="2" applyFont="1" applyBorder="1" applyAlignment="1">
      <alignment horizontal="center" vertical="center" wrapText="1"/>
    </xf>
    <xf numFmtId="165" fontId="18" fillId="0" borderId="15" xfId="2" applyNumberFormat="1" applyFont="1" applyBorder="1" applyAlignment="1">
      <alignment horizontal="center" vertical="center" wrapText="1"/>
    </xf>
    <xf numFmtId="165" fontId="18" fillId="0" borderId="46" xfId="2" applyNumberFormat="1" applyFont="1" applyBorder="1" applyAlignment="1">
      <alignment horizontal="center" vertical="center" wrapText="1"/>
    </xf>
    <xf numFmtId="165" fontId="18" fillId="0" borderId="43" xfId="2" applyNumberFormat="1" applyFont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2" fontId="12" fillId="2" borderId="5" xfId="2" applyNumberFormat="1" applyFont="1" applyFill="1" applyBorder="1" applyAlignment="1">
      <alignment horizontal="center" vertical="center"/>
    </xf>
    <xf numFmtId="2" fontId="12" fillId="2" borderId="16" xfId="2" applyNumberFormat="1" applyFont="1" applyFill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2" fontId="9" fillId="0" borderId="18" xfId="2" applyNumberFormat="1" applyFont="1" applyBorder="1" applyAlignment="1">
      <alignment horizontal="center" vertical="center"/>
    </xf>
    <xf numFmtId="2" fontId="9" fillId="0" borderId="30" xfId="2" applyNumberFormat="1" applyFont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7" xfId="2" applyFont="1" applyFill="1" applyBorder="1" applyAlignment="1">
      <alignment horizontal="center" vertical="center" wrapText="1"/>
    </xf>
    <xf numFmtId="0" fontId="13" fillId="2" borderId="27" xfId="2" applyFont="1" applyFill="1" applyBorder="1" applyAlignment="1">
      <alignment horizontal="center" vertical="center"/>
    </xf>
    <xf numFmtId="0" fontId="13" fillId="2" borderId="28" xfId="2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5" fillId="2" borderId="25" xfId="2" applyFont="1" applyFill="1" applyBorder="1" applyAlignment="1">
      <alignment horizontal="center" vertical="center" wrapText="1"/>
    </xf>
    <xf numFmtId="0" fontId="15" fillId="2" borderId="45" xfId="2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7" fillId="2" borderId="25" xfId="8" applyFont="1" applyFill="1" applyBorder="1" applyAlignment="1">
      <alignment horizontal="center" vertical="center" wrapText="1"/>
    </xf>
    <xf numFmtId="0" fontId="17" fillId="2" borderId="26" xfId="8" applyFont="1" applyFill="1" applyBorder="1" applyAlignment="1">
      <alignment horizontal="center" vertical="center" wrapText="1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2" fontId="17" fillId="2" borderId="25" xfId="8" applyNumberFormat="1" applyFont="1" applyFill="1" applyBorder="1" applyAlignment="1">
      <alignment horizontal="center" vertical="center" wrapText="1"/>
    </xf>
    <xf numFmtId="2" fontId="17" fillId="2" borderId="26" xfId="8" applyNumberFormat="1" applyFont="1" applyFill="1" applyBorder="1" applyAlignment="1">
      <alignment horizontal="center" vertical="center" wrapText="1"/>
    </xf>
    <xf numFmtId="0" fontId="17" fillId="2" borderId="25" xfId="2" applyFont="1" applyFill="1" applyBorder="1" applyAlignment="1">
      <alignment horizontal="center" vertical="center" wrapText="1"/>
    </xf>
    <xf numFmtId="0" fontId="17" fillId="2" borderId="26" xfId="2" applyFont="1" applyFill="1" applyBorder="1" applyAlignment="1">
      <alignment horizontal="center" vertical="center" wrapText="1"/>
    </xf>
    <xf numFmtId="14" fontId="17" fillId="2" borderId="25" xfId="8" applyNumberFormat="1" applyFont="1" applyFill="1" applyBorder="1" applyAlignment="1">
      <alignment horizontal="center" vertical="center" wrapText="1"/>
    </xf>
    <xf numFmtId="14" fontId="17" fillId="2" borderId="26" xfId="8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20" fillId="0" borderId="24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3" fillId="0" borderId="38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24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165" fontId="15" fillId="0" borderId="8" xfId="2" applyNumberFormat="1" applyFont="1" applyBorder="1" applyAlignment="1">
      <alignment horizontal="left" vertical="center" wrapText="1"/>
    </xf>
    <xf numFmtId="165" fontId="15" fillId="0" borderId="5" xfId="2" applyNumberFormat="1" applyFont="1" applyBorder="1" applyAlignment="1">
      <alignment horizontal="left" vertical="center" wrapText="1"/>
    </xf>
    <xf numFmtId="165" fontId="15" fillId="0" borderId="16" xfId="2" applyNumberFormat="1" applyFont="1" applyBorder="1" applyAlignment="1">
      <alignment horizontal="left" vertical="center" wrapText="1"/>
    </xf>
    <xf numFmtId="165" fontId="13" fillId="2" borderId="8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6" xfId="2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ID4938_RS_1" xfId="7" xr:uid="{00000000-0005-0000-0000-000007000000}"/>
    <cellStyle name="Обычный_Стартовый протокол Смирнов_20101106_Results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106101</xdr:rowOff>
    </xdr:from>
    <xdr:to>
      <xdr:col>2</xdr:col>
      <xdr:colOff>58888</xdr:colOff>
      <xdr:row>2</xdr:row>
      <xdr:rowOff>240314</xdr:rowOff>
    </xdr:to>
    <xdr:pic>
      <xdr:nvPicPr>
        <xdr:cNvPr id="15" name="image7.png">
          <a:extLst>
            <a:ext uri="{FF2B5EF4-FFF2-40B4-BE49-F238E27FC236}">
              <a16:creationId xmlns:a16="http://schemas.microsoft.com/office/drawing/2014/main" id="{BCD92E8C-C389-4915-B323-878AE821F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101"/>
          <a:ext cx="1081318" cy="674365"/>
        </a:xfrm>
        <a:prstGeom prst="rect">
          <a:avLst/>
        </a:prstGeom>
      </xdr:spPr>
    </xdr:pic>
    <xdr:clientData/>
  </xdr:twoCellAnchor>
  <xdr:twoCellAnchor>
    <xdr:from>
      <xdr:col>2</xdr:col>
      <xdr:colOff>212203</xdr:colOff>
      <xdr:row>0</xdr:row>
      <xdr:rowOff>231494</xdr:rowOff>
    </xdr:from>
    <xdr:to>
      <xdr:col>3</xdr:col>
      <xdr:colOff>19672</xdr:colOff>
      <xdr:row>2</xdr:row>
      <xdr:rowOff>185165</xdr:rowOff>
    </xdr:to>
    <xdr:pic>
      <xdr:nvPicPr>
        <xdr:cNvPr id="16" name="image6.jpeg">
          <a:extLst>
            <a:ext uri="{FF2B5EF4-FFF2-40B4-BE49-F238E27FC236}">
              <a16:creationId xmlns:a16="http://schemas.microsoft.com/office/drawing/2014/main" id="{F17E2317-3CCD-49C4-88DE-008A890A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633" y="231494"/>
          <a:ext cx="810609" cy="493823"/>
        </a:xfrm>
        <a:prstGeom prst="rect">
          <a:avLst/>
        </a:prstGeom>
      </xdr:spPr>
    </xdr:pic>
    <xdr:clientData/>
  </xdr:twoCellAnchor>
  <xdr:twoCellAnchor editAs="oneCell">
    <xdr:from>
      <xdr:col>11</xdr:col>
      <xdr:colOff>173620</xdr:colOff>
      <xdr:row>0</xdr:row>
      <xdr:rowOff>67519</xdr:rowOff>
    </xdr:from>
    <xdr:to>
      <xdr:col>11</xdr:col>
      <xdr:colOff>1164641</xdr:colOff>
      <xdr:row>2</xdr:row>
      <xdr:rowOff>188020</xdr:rowOff>
    </xdr:to>
    <xdr:pic>
      <xdr:nvPicPr>
        <xdr:cNvPr id="17" name="image8.jpeg">
          <a:extLst>
            <a:ext uri="{FF2B5EF4-FFF2-40B4-BE49-F238E27FC236}">
              <a16:creationId xmlns:a16="http://schemas.microsoft.com/office/drawing/2014/main" id="{4AE23933-1D8C-41AB-BCD1-B9C46A227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367" y="67519"/>
          <a:ext cx="991021" cy="660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D03F-4691-49C5-8B56-F8542458364C}">
  <dimension ref="A1:Z93"/>
  <sheetViews>
    <sheetView tabSelected="1" topLeftCell="A10" zoomScale="79" zoomScaleNormal="79" workbookViewId="0">
      <selection activeCell="D35" sqref="D35"/>
    </sheetView>
  </sheetViews>
  <sheetFormatPr defaultColWidth="9.109375" defaultRowHeight="13.8" x14ac:dyDescent="0.25"/>
  <cols>
    <col min="1" max="1" width="7" style="2" customWidth="1"/>
    <col min="2" max="2" width="7.88671875" style="77" customWidth="1"/>
    <col min="3" max="3" width="14.6640625" style="77" customWidth="1"/>
    <col min="4" max="4" width="23.5546875" style="2" customWidth="1"/>
    <col min="5" max="5" width="11.6640625" style="16" customWidth="1"/>
    <col min="6" max="6" width="10.33203125" style="2" customWidth="1"/>
    <col min="7" max="7" width="29.33203125" style="2" customWidth="1"/>
    <col min="8" max="8" width="10.109375" style="2" customWidth="1"/>
    <col min="9" max="9" width="11.109375" style="2" customWidth="1"/>
    <col min="10" max="10" width="10.88671875" style="41" customWidth="1"/>
    <col min="11" max="11" width="13.33203125" style="2" customWidth="1"/>
    <col min="12" max="12" width="17.77734375" style="2" customWidth="1"/>
    <col min="13" max="16384" width="9.109375" style="2"/>
  </cols>
  <sheetData>
    <row r="1" spans="1:26" ht="21.75" customHeight="1" x14ac:dyDescent="0.25">
      <c r="A1" s="196" t="s">
        <v>50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26" ht="21.75" customHeight="1" x14ac:dyDescent="0.25">
      <c r="A2" s="196" t="s">
        <v>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26" ht="21.75" customHeight="1" x14ac:dyDescent="0.25">
      <c r="A3" s="196" t="s">
        <v>52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6" ht="21.75" customHeight="1" x14ac:dyDescent="0.25">
      <c r="A4" s="196" t="s">
        <v>53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0.199999999999999" customHeight="1" x14ac:dyDescent="0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26" s="3" customFormat="1" ht="28.8" x14ac:dyDescent="0.25">
      <c r="A6" s="195" t="s">
        <v>47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8"/>
      <c r="N6" s="18"/>
      <c r="O6" s="18"/>
      <c r="P6" s="18"/>
      <c r="Q6" s="18"/>
      <c r="R6" s="18"/>
      <c r="S6" s="18"/>
    </row>
    <row r="7" spans="1:26" s="3" customFormat="1" ht="18" customHeight="1" x14ac:dyDescent="0.25">
      <c r="A7" s="171" t="s">
        <v>12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26" s="3" customFormat="1" ht="4.5" customHeight="1" thickBot="1" x14ac:dyDescent="0.3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26" ht="19.5" customHeight="1" thickTop="1" x14ac:dyDescent="0.25">
      <c r="A9" s="173" t="s">
        <v>17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1:26" ht="18" customHeight="1" x14ac:dyDescent="0.25">
      <c r="A10" s="176" t="s">
        <v>45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8"/>
    </row>
    <row r="11" spans="1:26" ht="19.5" customHeight="1" x14ac:dyDescent="0.25">
      <c r="A11" s="176" t="s">
        <v>54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8"/>
    </row>
    <row r="12" spans="1:26" ht="5.25" customHeight="1" x14ac:dyDescent="0.25">
      <c r="A12" s="179" t="s">
        <v>34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1:26" ht="15.6" x14ac:dyDescent="0.25">
      <c r="A13" s="182" t="s">
        <v>55</v>
      </c>
      <c r="B13" s="183"/>
      <c r="C13" s="183"/>
      <c r="D13" s="183"/>
      <c r="E13" s="4"/>
      <c r="G13" s="76" t="s">
        <v>58</v>
      </c>
      <c r="H13" s="76"/>
      <c r="J13" s="19"/>
      <c r="K13" s="5"/>
      <c r="L13" s="6" t="s">
        <v>46</v>
      </c>
    </row>
    <row r="14" spans="1:26" ht="15.6" x14ac:dyDescent="0.25">
      <c r="A14" s="184" t="s">
        <v>56</v>
      </c>
      <c r="B14" s="185"/>
      <c r="C14" s="185"/>
      <c r="D14" s="185"/>
      <c r="E14" s="7"/>
      <c r="G14" s="82" t="s">
        <v>59</v>
      </c>
      <c r="H14" s="49"/>
      <c r="J14" s="20"/>
      <c r="K14" s="8"/>
      <c r="L14" s="9" t="s">
        <v>57</v>
      </c>
    </row>
    <row r="15" spans="1:26" ht="14.4" x14ac:dyDescent="0.25">
      <c r="A15" s="186" t="s">
        <v>7</v>
      </c>
      <c r="B15" s="187"/>
      <c r="C15" s="187"/>
      <c r="D15" s="187"/>
      <c r="E15" s="187"/>
      <c r="F15" s="187"/>
      <c r="G15" s="188"/>
      <c r="H15" s="192" t="s">
        <v>0</v>
      </c>
      <c r="I15" s="193"/>
      <c r="J15" s="193"/>
      <c r="K15" s="193"/>
      <c r="L15" s="194"/>
    </row>
    <row r="16" spans="1:26" ht="23.4" customHeight="1" x14ac:dyDescent="0.25">
      <c r="A16" s="21" t="s">
        <v>13</v>
      </c>
      <c r="B16" s="10"/>
      <c r="C16" s="10"/>
      <c r="D16" s="22"/>
      <c r="E16" s="23"/>
      <c r="F16" s="22"/>
      <c r="G16" s="22"/>
      <c r="H16" s="189" t="s">
        <v>60</v>
      </c>
      <c r="I16" s="190"/>
      <c r="J16" s="190"/>
      <c r="K16" s="190"/>
      <c r="L16" s="191"/>
    </row>
    <row r="17" spans="1:12" ht="14.4" x14ac:dyDescent="0.25">
      <c r="A17" s="21" t="s">
        <v>14</v>
      </c>
      <c r="B17" s="10"/>
      <c r="C17" s="10"/>
      <c r="D17" s="11"/>
      <c r="E17" s="46"/>
      <c r="F17" s="24"/>
      <c r="G17" s="124" t="s">
        <v>61</v>
      </c>
      <c r="H17" s="117" t="s">
        <v>41</v>
      </c>
      <c r="I17" s="118"/>
      <c r="J17" s="118"/>
      <c r="K17" s="118"/>
      <c r="L17" s="119"/>
    </row>
    <row r="18" spans="1:12" ht="14.4" x14ac:dyDescent="0.25">
      <c r="A18" s="21" t="s">
        <v>15</v>
      </c>
      <c r="B18" s="10"/>
      <c r="C18" s="10"/>
      <c r="D18" s="11"/>
      <c r="E18" s="46"/>
      <c r="F18" s="24"/>
      <c r="G18" s="125" t="s">
        <v>62</v>
      </c>
      <c r="H18" s="117" t="s">
        <v>42</v>
      </c>
      <c r="I18" s="118"/>
      <c r="J18" s="118"/>
      <c r="K18" s="118"/>
      <c r="L18" s="119"/>
    </row>
    <row r="19" spans="1:12" ht="16.2" thickBot="1" x14ac:dyDescent="0.3">
      <c r="A19" s="21" t="s">
        <v>11</v>
      </c>
      <c r="B19" s="74"/>
      <c r="C19" s="74"/>
      <c r="D19" s="24"/>
      <c r="F19" s="51"/>
      <c r="G19" s="126"/>
      <c r="H19" s="120" t="s">
        <v>36</v>
      </c>
      <c r="I19" s="51"/>
      <c r="J19" s="123">
        <v>18</v>
      </c>
      <c r="K19" s="121"/>
      <c r="L19" s="122" t="s">
        <v>127</v>
      </c>
    </row>
    <row r="20" spans="1:12" ht="6.75" customHeight="1" thickTop="1" thickBot="1" x14ac:dyDescent="0.3">
      <c r="A20" s="13"/>
      <c r="B20" s="12"/>
      <c r="C20" s="12"/>
      <c r="D20" s="13"/>
      <c r="E20" s="14"/>
      <c r="F20" s="13"/>
      <c r="G20" s="13"/>
      <c r="H20" s="13"/>
      <c r="I20" s="13"/>
      <c r="J20" s="25"/>
      <c r="K20" s="13"/>
      <c r="L20" s="13"/>
    </row>
    <row r="21" spans="1:12" s="15" customFormat="1" ht="21" customHeight="1" thickTop="1" x14ac:dyDescent="0.25">
      <c r="A21" s="156" t="s">
        <v>5</v>
      </c>
      <c r="B21" s="158" t="s">
        <v>9</v>
      </c>
      <c r="C21" s="158" t="s">
        <v>26</v>
      </c>
      <c r="D21" s="158" t="s">
        <v>1</v>
      </c>
      <c r="E21" s="169" t="s">
        <v>25</v>
      </c>
      <c r="F21" s="158" t="s">
        <v>6</v>
      </c>
      <c r="G21" s="160" t="s">
        <v>37</v>
      </c>
      <c r="H21" s="154" t="s">
        <v>126</v>
      </c>
      <c r="I21" s="158" t="s">
        <v>21</v>
      </c>
      <c r="J21" s="165" t="s">
        <v>18</v>
      </c>
      <c r="K21" s="167" t="s">
        <v>20</v>
      </c>
      <c r="L21" s="146" t="s">
        <v>10</v>
      </c>
    </row>
    <row r="22" spans="1:12" s="15" customFormat="1" ht="13.5" customHeight="1" thickBot="1" x14ac:dyDescent="0.3">
      <c r="A22" s="157"/>
      <c r="B22" s="159"/>
      <c r="C22" s="159"/>
      <c r="D22" s="159"/>
      <c r="E22" s="170"/>
      <c r="F22" s="159"/>
      <c r="G22" s="161"/>
      <c r="H22" s="155"/>
      <c r="I22" s="159"/>
      <c r="J22" s="166"/>
      <c r="K22" s="168"/>
      <c r="L22" s="147"/>
    </row>
    <row r="23" spans="1:12" x14ac:dyDescent="0.25">
      <c r="A23" s="62">
        <v>1</v>
      </c>
      <c r="B23" s="52">
        <v>127</v>
      </c>
      <c r="C23" s="52">
        <v>10113514434</v>
      </c>
      <c r="D23" s="53" t="s">
        <v>67</v>
      </c>
      <c r="E23" s="78">
        <v>39413</v>
      </c>
      <c r="F23" s="83" t="s">
        <v>23</v>
      </c>
      <c r="G23" s="84" t="s">
        <v>48</v>
      </c>
      <c r="H23" s="80">
        <v>1.8503356481481482E-2</v>
      </c>
      <c r="I23" s="80" t="s">
        <v>34</v>
      </c>
      <c r="J23" s="55">
        <f>IFERROR($J$19*3600/(HOUR(H23)*3600+MINUTE(H23)*60+SECOND(H23)),"")</f>
        <v>40.525328330206378</v>
      </c>
      <c r="K23" s="85" t="s">
        <v>23</v>
      </c>
      <c r="L23" s="63"/>
    </row>
    <row r="24" spans="1:12" x14ac:dyDescent="0.25">
      <c r="A24" s="86">
        <f>A23</f>
        <v>1</v>
      </c>
      <c r="B24" s="47">
        <v>128</v>
      </c>
      <c r="C24" s="48">
        <v>10009898327</v>
      </c>
      <c r="D24" s="54" t="s">
        <v>68</v>
      </c>
      <c r="E24" s="79">
        <v>39098</v>
      </c>
      <c r="F24" s="87" t="s">
        <v>23</v>
      </c>
      <c r="G24" s="88" t="s">
        <v>48</v>
      </c>
      <c r="H24" s="134">
        <f>H23</f>
        <v>1.8503356481481482E-2</v>
      </c>
      <c r="I24" s="90" t="s">
        <v>34</v>
      </c>
      <c r="J24" s="98">
        <f>J23</f>
        <v>40.525328330206378</v>
      </c>
      <c r="K24" s="114" t="s">
        <v>23</v>
      </c>
      <c r="L24" s="64"/>
    </row>
    <row r="25" spans="1:12" x14ac:dyDescent="0.25">
      <c r="A25" s="86">
        <f>A23</f>
        <v>1</v>
      </c>
      <c r="B25" s="48">
        <v>129</v>
      </c>
      <c r="C25" s="48">
        <v>10104652068</v>
      </c>
      <c r="D25" s="54" t="s">
        <v>69</v>
      </c>
      <c r="E25" s="79">
        <v>39101</v>
      </c>
      <c r="F25" s="87" t="s">
        <v>23</v>
      </c>
      <c r="G25" s="88" t="s">
        <v>48</v>
      </c>
      <c r="H25" s="134">
        <f>H23</f>
        <v>1.8503356481481482E-2</v>
      </c>
      <c r="I25" s="90" t="s">
        <v>34</v>
      </c>
      <c r="J25" s="98">
        <f>J23</f>
        <v>40.525328330206378</v>
      </c>
      <c r="K25" s="114" t="s">
        <v>23</v>
      </c>
      <c r="L25" s="64"/>
    </row>
    <row r="26" spans="1:12" ht="14.4" thickBot="1" x14ac:dyDescent="0.3">
      <c r="A26" s="91">
        <f>A23</f>
        <v>1</v>
      </c>
      <c r="B26" s="92">
        <v>130</v>
      </c>
      <c r="C26" s="92">
        <v>10136971963</v>
      </c>
      <c r="D26" s="93" t="s">
        <v>70</v>
      </c>
      <c r="E26" s="94">
        <v>39973</v>
      </c>
      <c r="F26" s="95" t="s">
        <v>23</v>
      </c>
      <c r="G26" s="96" t="s">
        <v>48</v>
      </c>
      <c r="H26" s="135">
        <f>H23</f>
        <v>1.8503356481481482E-2</v>
      </c>
      <c r="I26" s="81" t="s">
        <v>34</v>
      </c>
      <c r="J26" s="99">
        <f>J23</f>
        <v>40.525328330206378</v>
      </c>
      <c r="K26" s="115" t="s">
        <v>23</v>
      </c>
      <c r="L26" s="97"/>
    </row>
    <row r="27" spans="1:12" x14ac:dyDescent="0.25">
      <c r="A27" s="62">
        <v>2</v>
      </c>
      <c r="B27" s="52">
        <v>80</v>
      </c>
      <c r="C27" s="52">
        <v>10117776774</v>
      </c>
      <c r="D27" s="53" t="s">
        <v>71</v>
      </c>
      <c r="E27" s="78">
        <v>39255</v>
      </c>
      <c r="F27" s="83" t="s">
        <v>23</v>
      </c>
      <c r="G27" s="84" t="s">
        <v>72</v>
      </c>
      <c r="H27" s="80">
        <v>1.8926620370370371E-2</v>
      </c>
      <c r="I27" s="80">
        <f>H27-$H$23</f>
        <v>4.2326388888888969E-4</v>
      </c>
      <c r="J27" s="55">
        <f>IFERROR($J$19*3600/(HOUR(H27)*3600+MINUTE(H27)*60+SECOND(H27)),"")</f>
        <v>39.633027522935777</v>
      </c>
      <c r="K27" s="106" t="s">
        <v>23</v>
      </c>
      <c r="L27" s="63"/>
    </row>
    <row r="28" spans="1:12" x14ac:dyDescent="0.25">
      <c r="A28" s="86">
        <f>A27</f>
        <v>2</v>
      </c>
      <c r="B28" s="47">
        <v>75</v>
      </c>
      <c r="C28" s="48">
        <v>10119123155</v>
      </c>
      <c r="D28" s="54" t="s">
        <v>73</v>
      </c>
      <c r="E28" s="79">
        <v>39607</v>
      </c>
      <c r="F28" s="87" t="s">
        <v>27</v>
      </c>
      <c r="G28" s="88" t="s">
        <v>72</v>
      </c>
      <c r="H28" s="134">
        <f>H27</f>
        <v>1.8926620370370371E-2</v>
      </c>
      <c r="I28" s="89">
        <f>I27</f>
        <v>4.2326388888888969E-4</v>
      </c>
      <c r="J28" s="98">
        <f>J27</f>
        <v>39.633027522935777</v>
      </c>
      <c r="K28" s="114" t="s">
        <v>23</v>
      </c>
      <c r="L28" s="64"/>
    </row>
    <row r="29" spans="1:12" x14ac:dyDescent="0.25">
      <c r="A29" s="86">
        <f>A27</f>
        <v>2</v>
      </c>
      <c r="B29" s="48">
        <v>76</v>
      </c>
      <c r="C29" s="48">
        <v>10132637275</v>
      </c>
      <c r="D29" s="54" t="s">
        <v>74</v>
      </c>
      <c r="E29" s="79">
        <v>40070</v>
      </c>
      <c r="F29" s="87" t="s">
        <v>27</v>
      </c>
      <c r="G29" s="88" t="s">
        <v>72</v>
      </c>
      <c r="H29" s="134">
        <f>H27</f>
        <v>1.8926620370370371E-2</v>
      </c>
      <c r="I29" s="89">
        <f>I27</f>
        <v>4.2326388888888969E-4</v>
      </c>
      <c r="J29" s="98">
        <f>J27</f>
        <v>39.633027522935777</v>
      </c>
      <c r="K29" s="114" t="s">
        <v>23</v>
      </c>
      <c r="L29" s="64"/>
    </row>
    <row r="30" spans="1:12" ht="14.4" thickBot="1" x14ac:dyDescent="0.3">
      <c r="A30" s="91">
        <f>A27</f>
        <v>2</v>
      </c>
      <c r="B30" s="92">
        <v>77</v>
      </c>
      <c r="C30" s="92">
        <v>10140729705</v>
      </c>
      <c r="D30" s="93" t="s">
        <v>75</v>
      </c>
      <c r="E30" s="94">
        <v>39832</v>
      </c>
      <c r="F30" s="95" t="s">
        <v>27</v>
      </c>
      <c r="G30" s="96" t="s">
        <v>72</v>
      </c>
      <c r="H30" s="135">
        <f>H27</f>
        <v>1.8926620370370371E-2</v>
      </c>
      <c r="I30" s="116">
        <f>I27</f>
        <v>4.2326388888888969E-4</v>
      </c>
      <c r="J30" s="99">
        <f>J27</f>
        <v>39.633027522935777</v>
      </c>
      <c r="K30" s="115" t="s">
        <v>23</v>
      </c>
      <c r="L30" s="97"/>
    </row>
    <row r="31" spans="1:12" x14ac:dyDescent="0.25">
      <c r="A31" s="100">
        <v>3</v>
      </c>
      <c r="B31" s="101">
        <v>70</v>
      </c>
      <c r="C31" s="101">
        <v>10140572683</v>
      </c>
      <c r="D31" s="102" t="s">
        <v>76</v>
      </c>
      <c r="E31" s="103">
        <v>39626</v>
      </c>
      <c r="F31" s="104" t="s">
        <v>27</v>
      </c>
      <c r="G31" s="105" t="s">
        <v>49</v>
      </c>
      <c r="H31" s="80">
        <v>1.941226851851852E-2</v>
      </c>
      <c r="I31" s="80">
        <f>H31-$H$23</f>
        <v>9.0891203703703793E-4</v>
      </c>
      <c r="J31" s="55">
        <f>IFERROR($J$19*3600/(HOUR(H31)*3600+MINUTE(H31)*60+SECOND(H31)),"")</f>
        <v>38.640429338103758</v>
      </c>
      <c r="K31" s="106"/>
      <c r="L31" s="64"/>
    </row>
    <row r="32" spans="1:12" x14ac:dyDescent="0.25">
      <c r="A32" s="86">
        <f>A31</f>
        <v>3</v>
      </c>
      <c r="B32" s="47">
        <v>72</v>
      </c>
      <c r="C32" s="101">
        <v>10140709800</v>
      </c>
      <c r="D32" s="102" t="s">
        <v>77</v>
      </c>
      <c r="E32" s="103">
        <v>39763</v>
      </c>
      <c r="F32" s="104" t="s">
        <v>27</v>
      </c>
      <c r="G32" s="107" t="s">
        <v>49</v>
      </c>
      <c r="H32" s="134">
        <f>H31</f>
        <v>1.941226851851852E-2</v>
      </c>
      <c r="I32" s="89">
        <f>I31</f>
        <v>9.0891203703703793E-4</v>
      </c>
      <c r="J32" s="98">
        <f>J31</f>
        <v>38.640429338103758</v>
      </c>
      <c r="K32" s="114"/>
      <c r="L32" s="64"/>
    </row>
    <row r="33" spans="1:12" x14ac:dyDescent="0.25">
      <c r="A33" s="86">
        <f>A31</f>
        <v>3</v>
      </c>
      <c r="B33" s="48">
        <v>73</v>
      </c>
      <c r="C33" s="101">
        <v>10144140768</v>
      </c>
      <c r="D33" s="102" t="s">
        <v>78</v>
      </c>
      <c r="E33" s="103">
        <v>39689</v>
      </c>
      <c r="F33" s="104" t="s">
        <v>27</v>
      </c>
      <c r="G33" s="107" t="s">
        <v>49</v>
      </c>
      <c r="H33" s="134">
        <f>H31</f>
        <v>1.941226851851852E-2</v>
      </c>
      <c r="I33" s="89">
        <f>I31</f>
        <v>9.0891203703703793E-4</v>
      </c>
      <c r="J33" s="98">
        <f>J31</f>
        <v>38.640429338103758</v>
      </c>
      <c r="K33" s="114"/>
      <c r="L33" s="64"/>
    </row>
    <row r="34" spans="1:12" ht="14.4" thickBot="1" x14ac:dyDescent="0.3">
      <c r="A34" s="91">
        <f>A31</f>
        <v>3</v>
      </c>
      <c r="B34" s="92">
        <v>74</v>
      </c>
      <c r="C34" s="108">
        <v>10143619089</v>
      </c>
      <c r="D34" s="109" t="s">
        <v>79</v>
      </c>
      <c r="E34" s="110">
        <v>40061</v>
      </c>
      <c r="F34" s="111" t="s">
        <v>27</v>
      </c>
      <c r="G34" s="112" t="s">
        <v>49</v>
      </c>
      <c r="H34" s="135">
        <f>H31</f>
        <v>1.941226851851852E-2</v>
      </c>
      <c r="I34" s="116">
        <f>I31</f>
        <v>9.0891203703703793E-4</v>
      </c>
      <c r="J34" s="99">
        <f>J31</f>
        <v>38.640429338103758</v>
      </c>
      <c r="K34" s="115"/>
      <c r="L34" s="97"/>
    </row>
    <row r="35" spans="1:12" x14ac:dyDescent="0.25">
      <c r="A35" s="100">
        <v>4</v>
      </c>
      <c r="B35" s="101">
        <v>119</v>
      </c>
      <c r="C35" s="52">
        <v>10127116763</v>
      </c>
      <c r="D35" s="53" t="s">
        <v>80</v>
      </c>
      <c r="E35" s="78">
        <v>39504</v>
      </c>
      <c r="F35" s="83" t="s">
        <v>27</v>
      </c>
      <c r="G35" s="105" t="s">
        <v>81</v>
      </c>
      <c r="H35" s="80">
        <v>1.9450578703703703E-2</v>
      </c>
      <c r="I35" s="80">
        <f>H35-$H$23</f>
        <v>9.4722222222222083E-4</v>
      </c>
      <c r="J35" s="55">
        <f>IFERROR($J$19*3600/(HOUR(H35)*3600+MINUTE(H35)*60+SECOND(H35)),"")</f>
        <v>38.548483045806066</v>
      </c>
      <c r="K35" s="106"/>
      <c r="L35" s="64"/>
    </row>
    <row r="36" spans="1:12" x14ac:dyDescent="0.25">
      <c r="A36" s="86">
        <f>A35</f>
        <v>4</v>
      </c>
      <c r="B36" s="47">
        <v>120</v>
      </c>
      <c r="C36" s="101">
        <v>10104689858</v>
      </c>
      <c r="D36" s="102" t="s">
        <v>82</v>
      </c>
      <c r="E36" s="103">
        <v>39216</v>
      </c>
      <c r="F36" s="104" t="s">
        <v>23</v>
      </c>
      <c r="G36" s="107" t="s">
        <v>81</v>
      </c>
      <c r="H36" s="134">
        <f>H35</f>
        <v>1.9450578703703703E-2</v>
      </c>
      <c r="I36" s="89">
        <f>I35</f>
        <v>9.4722222222222083E-4</v>
      </c>
      <c r="J36" s="98">
        <f>J35</f>
        <v>38.548483045806066</v>
      </c>
      <c r="K36" s="114"/>
      <c r="L36" s="64"/>
    </row>
    <row r="37" spans="1:12" x14ac:dyDescent="0.25">
      <c r="A37" s="86">
        <f>A35</f>
        <v>4</v>
      </c>
      <c r="B37" s="48">
        <v>121</v>
      </c>
      <c r="C37" s="101">
        <v>10104617817</v>
      </c>
      <c r="D37" s="102" t="s">
        <v>83</v>
      </c>
      <c r="E37" s="103">
        <v>39203</v>
      </c>
      <c r="F37" s="104" t="s">
        <v>23</v>
      </c>
      <c r="G37" s="107" t="s">
        <v>81</v>
      </c>
      <c r="H37" s="134">
        <f>H35</f>
        <v>1.9450578703703703E-2</v>
      </c>
      <c r="I37" s="89">
        <f>I35</f>
        <v>9.4722222222222083E-4</v>
      </c>
      <c r="J37" s="98">
        <f>J35</f>
        <v>38.548483045806066</v>
      </c>
      <c r="K37" s="114"/>
      <c r="L37" s="64"/>
    </row>
    <row r="38" spans="1:12" ht="14.4" thickBot="1" x14ac:dyDescent="0.3">
      <c r="A38" s="91">
        <f>A35</f>
        <v>4</v>
      </c>
      <c r="B38" s="92">
        <v>118</v>
      </c>
      <c r="C38" s="108">
        <v>10131918869</v>
      </c>
      <c r="D38" s="109" t="s">
        <v>84</v>
      </c>
      <c r="E38" s="110">
        <v>39734</v>
      </c>
      <c r="F38" s="111" t="s">
        <v>27</v>
      </c>
      <c r="G38" s="112" t="s">
        <v>81</v>
      </c>
      <c r="H38" s="135">
        <f>H35</f>
        <v>1.9450578703703703E-2</v>
      </c>
      <c r="I38" s="116">
        <f>I35</f>
        <v>9.4722222222222083E-4</v>
      </c>
      <c r="J38" s="99">
        <f>J35</f>
        <v>38.548483045806066</v>
      </c>
      <c r="K38" s="115"/>
      <c r="L38" s="97"/>
    </row>
    <row r="39" spans="1:12" x14ac:dyDescent="0.25">
      <c r="A39" s="100">
        <v>5</v>
      </c>
      <c r="B39" s="101">
        <v>114</v>
      </c>
      <c r="C39" s="52">
        <v>10141141852</v>
      </c>
      <c r="D39" s="53" t="s">
        <v>85</v>
      </c>
      <c r="E39" s="78">
        <v>39971</v>
      </c>
      <c r="F39" s="83" t="s">
        <v>38</v>
      </c>
      <c r="G39" s="105" t="s">
        <v>86</v>
      </c>
      <c r="H39" s="80">
        <v>1.9818865740740741E-2</v>
      </c>
      <c r="I39" s="80">
        <f>H39-$H$23</f>
        <v>1.3155092592592593E-3</v>
      </c>
      <c r="J39" s="55">
        <f>IFERROR($J$19*3600/(HOUR(H39)*3600+MINUTE(H39)*60+SECOND(H39)),"")</f>
        <v>37.850467289719624</v>
      </c>
      <c r="K39" s="106"/>
      <c r="L39" s="64"/>
    </row>
    <row r="40" spans="1:12" x14ac:dyDescent="0.25">
      <c r="A40" s="86">
        <f>A39</f>
        <v>5</v>
      </c>
      <c r="B40" s="47">
        <v>115</v>
      </c>
      <c r="C40" s="101">
        <v>10142402347</v>
      </c>
      <c r="D40" s="102" t="s">
        <v>87</v>
      </c>
      <c r="E40" s="103">
        <v>40170</v>
      </c>
      <c r="F40" s="104" t="s">
        <v>38</v>
      </c>
      <c r="G40" s="107" t="s">
        <v>86</v>
      </c>
      <c r="H40" s="134">
        <f>H39</f>
        <v>1.9818865740740741E-2</v>
      </c>
      <c r="I40" s="89">
        <f>I39</f>
        <v>1.3155092592592593E-3</v>
      </c>
      <c r="J40" s="98">
        <f>J39</f>
        <v>37.850467289719624</v>
      </c>
      <c r="K40" s="114"/>
      <c r="L40" s="64"/>
    </row>
    <row r="41" spans="1:12" x14ac:dyDescent="0.25">
      <c r="A41" s="86">
        <f>A39</f>
        <v>5</v>
      </c>
      <c r="B41" s="48">
        <v>116</v>
      </c>
      <c r="C41" s="101">
        <v>10141141246</v>
      </c>
      <c r="D41" s="102" t="s">
        <v>88</v>
      </c>
      <c r="E41" s="103">
        <v>39916</v>
      </c>
      <c r="F41" s="104" t="s">
        <v>38</v>
      </c>
      <c r="G41" s="107" t="s">
        <v>86</v>
      </c>
      <c r="H41" s="134">
        <f>H39</f>
        <v>1.9818865740740741E-2</v>
      </c>
      <c r="I41" s="89">
        <f>I39</f>
        <v>1.3155092592592593E-3</v>
      </c>
      <c r="J41" s="98">
        <f>J39</f>
        <v>37.850467289719624</v>
      </c>
      <c r="K41" s="114"/>
      <c r="L41" s="64"/>
    </row>
    <row r="42" spans="1:12" ht="14.4" thickBot="1" x14ac:dyDescent="0.3">
      <c r="A42" s="91">
        <f>A39</f>
        <v>5</v>
      </c>
      <c r="B42" s="92">
        <v>117</v>
      </c>
      <c r="C42" s="108">
        <v>10140973720</v>
      </c>
      <c r="D42" s="109" t="s">
        <v>89</v>
      </c>
      <c r="E42" s="110">
        <v>39969</v>
      </c>
      <c r="F42" s="111" t="s">
        <v>38</v>
      </c>
      <c r="G42" s="112" t="s">
        <v>86</v>
      </c>
      <c r="H42" s="135">
        <f>H39</f>
        <v>1.9818865740740741E-2</v>
      </c>
      <c r="I42" s="116">
        <f>I39</f>
        <v>1.3155092592592593E-3</v>
      </c>
      <c r="J42" s="99">
        <f>J39</f>
        <v>37.850467289719624</v>
      </c>
      <c r="K42" s="115"/>
      <c r="L42" s="97"/>
    </row>
    <row r="43" spans="1:12" x14ac:dyDescent="0.25">
      <c r="A43" s="100">
        <v>6</v>
      </c>
      <c r="B43" s="101">
        <v>109</v>
      </c>
      <c r="C43" s="52">
        <v>10105526785</v>
      </c>
      <c r="D43" s="53" t="s">
        <v>90</v>
      </c>
      <c r="E43" s="78">
        <v>39379</v>
      </c>
      <c r="F43" s="83" t="s">
        <v>23</v>
      </c>
      <c r="G43" s="105" t="s">
        <v>48</v>
      </c>
      <c r="H43" s="80">
        <v>1.9819328703703704E-2</v>
      </c>
      <c r="I43" s="80">
        <f>H43-$H$23</f>
        <v>1.3159722222222218E-3</v>
      </c>
      <c r="J43" s="55">
        <f>IFERROR($J$19*3600/(HOUR(H43)*3600+MINUTE(H43)*60+SECOND(H43)),"")</f>
        <v>37.850467289719624</v>
      </c>
      <c r="K43" s="106"/>
      <c r="L43" s="64"/>
    </row>
    <row r="44" spans="1:12" x14ac:dyDescent="0.25">
      <c r="A44" s="86">
        <f>A43</f>
        <v>6</v>
      </c>
      <c r="B44" s="47">
        <v>110</v>
      </c>
      <c r="C44" s="101">
        <v>10123783704</v>
      </c>
      <c r="D44" s="102" t="s">
        <v>91</v>
      </c>
      <c r="E44" s="103">
        <v>39323</v>
      </c>
      <c r="F44" s="104" t="s">
        <v>23</v>
      </c>
      <c r="G44" s="107" t="s">
        <v>48</v>
      </c>
      <c r="H44" s="134">
        <f>H43</f>
        <v>1.9819328703703704E-2</v>
      </c>
      <c r="I44" s="89">
        <f>I43</f>
        <v>1.3159722222222218E-3</v>
      </c>
      <c r="J44" s="98">
        <f>J43</f>
        <v>37.850467289719624</v>
      </c>
      <c r="K44" s="114"/>
      <c r="L44" s="64"/>
    </row>
    <row r="45" spans="1:12" x14ac:dyDescent="0.25">
      <c r="A45" s="86">
        <f>A43</f>
        <v>6</v>
      </c>
      <c r="B45" s="48">
        <v>111</v>
      </c>
      <c r="C45" s="101">
        <v>10117352200</v>
      </c>
      <c r="D45" s="102" t="s">
        <v>92</v>
      </c>
      <c r="E45" s="103">
        <v>39275</v>
      </c>
      <c r="F45" s="104" t="s">
        <v>23</v>
      </c>
      <c r="G45" s="107" t="s">
        <v>48</v>
      </c>
      <c r="H45" s="134">
        <f>H43</f>
        <v>1.9819328703703704E-2</v>
      </c>
      <c r="I45" s="89">
        <f>I43</f>
        <v>1.3159722222222218E-3</v>
      </c>
      <c r="J45" s="98">
        <f>J43</f>
        <v>37.850467289719624</v>
      </c>
      <c r="K45" s="114"/>
      <c r="L45" s="64"/>
    </row>
    <row r="46" spans="1:12" ht="14.4" thickBot="1" x14ac:dyDescent="0.3">
      <c r="A46" s="91">
        <f>A43</f>
        <v>6</v>
      </c>
      <c r="B46" s="92">
        <v>112</v>
      </c>
      <c r="C46" s="108">
        <v>10113497256</v>
      </c>
      <c r="D46" s="109" t="s">
        <v>93</v>
      </c>
      <c r="E46" s="110">
        <v>39737</v>
      </c>
      <c r="F46" s="111" t="s">
        <v>27</v>
      </c>
      <c r="G46" s="112" t="s">
        <v>48</v>
      </c>
      <c r="H46" s="135">
        <f>H43</f>
        <v>1.9819328703703704E-2</v>
      </c>
      <c r="I46" s="116">
        <f>I43</f>
        <v>1.3159722222222218E-3</v>
      </c>
      <c r="J46" s="99">
        <f>J43</f>
        <v>37.850467289719624</v>
      </c>
      <c r="K46" s="115"/>
      <c r="L46" s="97"/>
    </row>
    <row r="47" spans="1:12" x14ac:dyDescent="0.25">
      <c r="A47" s="100">
        <v>7</v>
      </c>
      <c r="B47" s="101">
        <v>34</v>
      </c>
      <c r="C47" s="52">
        <v>10104581643</v>
      </c>
      <c r="D47" s="53" t="s">
        <v>94</v>
      </c>
      <c r="E47" s="78">
        <v>39251</v>
      </c>
      <c r="F47" s="83" t="s">
        <v>27</v>
      </c>
      <c r="G47" s="105" t="s">
        <v>95</v>
      </c>
      <c r="H47" s="80">
        <v>2.0005092592592592E-2</v>
      </c>
      <c r="I47" s="80">
        <f>H47-$H$23</f>
        <v>1.5017361111111099E-3</v>
      </c>
      <c r="J47" s="55">
        <f>IFERROR($J$19*3600/(HOUR(H47)*3600+MINUTE(H47)*60+SECOND(H47)),"")</f>
        <v>37.5</v>
      </c>
      <c r="K47" s="106"/>
      <c r="L47" s="64"/>
    </row>
    <row r="48" spans="1:12" x14ac:dyDescent="0.25">
      <c r="A48" s="86">
        <f>A47</f>
        <v>7</v>
      </c>
      <c r="B48" s="47">
        <v>68</v>
      </c>
      <c r="C48" s="101">
        <v>10114018430</v>
      </c>
      <c r="D48" s="102" t="s">
        <v>96</v>
      </c>
      <c r="E48" s="103">
        <v>39587</v>
      </c>
      <c r="F48" s="104" t="s">
        <v>27</v>
      </c>
      <c r="G48" s="107" t="s">
        <v>95</v>
      </c>
      <c r="H48" s="134">
        <f>H47</f>
        <v>2.0005092592592592E-2</v>
      </c>
      <c r="I48" s="89">
        <f>I47</f>
        <v>1.5017361111111099E-3</v>
      </c>
      <c r="J48" s="98">
        <f>J47</f>
        <v>37.5</v>
      </c>
      <c r="K48" s="114"/>
      <c r="L48" s="64"/>
    </row>
    <row r="49" spans="1:12" x14ac:dyDescent="0.25">
      <c r="A49" s="86">
        <f>A47</f>
        <v>7</v>
      </c>
      <c r="B49" s="48">
        <v>66</v>
      </c>
      <c r="C49" s="101">
        <v>10114923863</v>
      </c>
      <c r="D49" s="102" t="s">
        <v>97</v>
      </c>
      <c r="E49" s="103">
        <v>39606</v>
      </c>
      <c r="F49" s="104" t="s">
        <v>27</v>
      </c>
      <c r="G49" s="107" t="s">
        <v>95</v>
      </c>
      <c r="H49" s="134">
        <f>H47</f>
        <v>2.0005092592592592E-2</v>
      </c>
      <c r="I49" s="89">
        <f>I47</f>
        <v>1.5017361111111099E-3</v>
      </c>
      <c r="J49" s="98">
        <f>J47</f>
        <v>37.5</v>
      </c>
      <c r="K49" s="114"/>
      <c r="L49" s="64"/>
    </row>
    <row r="50" spans="1:12" ht="14.4" thickBot="1" x14ac:dyDescent="0.3">
      <c r="A50" s="91">
        <f>A47</f>
        <v>7</v>
      </c>
      <c r="B50" s="92">
        <v>32</v>
      </c>
      <c r="C50" s="108">
        <v>10104582350</v>
      </c>
      <c r="D50" s="109" t="s">
        <v>98</v>
      </c>
      <c r="E50" s="110">
        <v>39232</v>
      </c>
      <c r="F50" s="111" t="s">
        <v>27</v>
      </c>
      <c r="G50" s="112" t="s">
        <v>95</v>
      </c>
      <c r="H50" s="135">
        <f>H47</f>
        <v>2.0005092592592592E-2</v>
      </c>
      <c r="I50" s="116">
        <f>I47</f>
        <v>1.5017361111111099E-3</v>
      </c>
      <c r="J50" s="99">
        <f>J47</f>
        <v>37.5</v>
      </c>
      <c r="K50" s="115"/>
      <c r="L50" s="97"/>
    </row>
    <row r="51" spans="1:12" x14ac:dyDescent="0.25">
      <c r="A51" s="100">
        <v>8</v>
      </c>
      <c r="B51" s="101">
        <v>122</v>
      </c>
      <c r="C51" s="52">
        <v>10111188252</v>
      </c>
      <c r="D51" s="53" t="s">
        <v>99</v>
      </c>
      <c r="E51" s="78">
        <v>39157</v>
      </c>
      <c r="F51" s="83" t="s">
        <v>23</v>
      </c>
      <c r="G51" s="105" t="s">
        <v>48</v>
      </c>
      <c r="H51" s="80">
        <v>2.0088657407407406E-2</v>
      </c>
      <c r="I51" s="80">
        <f>H51-$H$23</f>
        <v>1.585300925925924E-3</v>
      </c>
      <c r="J51" s="55">
        <f>IFERROR($J$19*3600/(HOUR(H51)*3600+MINUTE(H51)*60+SECOND(H51)),"")</f>
        <v>37.327188940092164</v>
      </c>
      <c r="K51" s="106"/>
      <c r="L51" s="64"/>
    </row>
    <row r="52" spans="1:12" x14ac:dyDescent="0.25">
      <c r="A52" s="86">
        <f>A51</f>
        <v>8</v>
      </c>
      <c r="B52" s="47">
        <v>123</v>
      </c>
      <c r="C52" s="101">
        <v>10128681695</v>
      </c>
      <c r="D52" s="102" t="s">
        <v>100</v>
      </c>
      <c r="E52" s="103">
        <v>39139</v>
      </c>
      <c r="F52" s="104" t="s">
        <v>23</v>
      </c>
      <c r="G52" s="107" t="s">
        <v>48</v>
      </c>
      <c r="H52" s="134">
        <f>H51</f>
        <v>2.0088657407407406E-2</v>
      </c>
      <c r="I52" s="89">
        <f>I51</f>
        <v>1.585300925925924E-3</v>
      </c>
      <c r="J52" s="98">
        <f>J51</f>
        <v>37.327188940092164</v>
      </c>
      <c r="K52" s="114"/>
      <c r="L52" s="64"/>
    </row>
    <row r="53" spans="1:12" x14ac:dyDescent="0.25">
      <c r="A53" s="86">
        <f>A51</f>
        <v>8</v>
      </c>
      <c r="B53" s="48">
        <v>125</v>
      </c>
      <c r="C53" s="101">
        <v>10136909420</v>
      </c>
      <c r="D53" s="102" t="s">
        <v>101</v>
      </c>
      <c r="E53" s="103">
        <v>40172</v>
      </c>
      <c r="F53" s="104" t="s">
        <v>27</v>
      </c>
      <c r="G53" s="107" t="s">
        <v>48</v>
      </c>
      <c r="H53" s="134">
        <f>H51</f>
        <v>2.0088657407407406E-2</v>
      </c>
      <c r="I53" s="89">
        <f>I51</f>
        <v>1.585300925925924E-3</v>
      </c>
      <c r="J53" s="98">
        <f>J51</f>
        <v>37.327188940092164</v>
      </c>
      <c r="K53" s="114"/>
      <c r="L53" s="64"/>
    </row>
    <row r="54" spans="1:12" ht="14.4" thickBot="1" x14ac:dyDescent="0.3">
      <c r="A54" s="91">
        <f>A51</f>
        <v>8</v>
      </c>
      <c r="B54" s="92">
        <v>126</v>
      </c>
      <c r="C54" s="108">
        <v>10081558893</v>
      </c>
      <c r="D54" s="109" t="s">
        <v>102</v>
      </c>
      <c r="E54" s="110">
        <v>39505</v>
      </c>
      <c r="F54" s="111" t="s">
        <v>23</v>
      </c>
      <c r="G54" s="112" t="s">
        <v>48</v>
      </c>
      <c r="H54" s="135">
        <f>H51</f>
        <v>2.0088657407407406E-2</v>
      </c>
      <c r="I54" s="116">
        <f>I51</f>
        <v>1.585300925925924E-3</v>
      </c>
      <c r="J54" s="99">
        <f>J51</f>
        <v>37.327188940092164</v>
      </c>
      <c r="K54" s="115"/>
      <c r="L54" s="97"/>
    </row>
    <row r="55" spans="1:12" x14ac:dyDescent="0.25">
      <c r="A55" s="100">
        <v>9</v>
      </c>
      <c r="B55" s="101">
        <v>104</v>
      </c>
      <c r="C55" s="52">
        <v>10117684020</v>
      </c>
      <c r="D55" s="53" t="s">
        <v>103</v>
      </c>
      <c r="E55" s="78">
        <v>39268</v>
      </c>
      <c r="F55" s="83" t="s">
        <v>23</v>
      </c>
      <c r="G55" s="105" t="s">
        <v>44</v>
      </c>
      <c r="H55" s="80">
        <v>2.0511805555555554E-2</v>
      </c>
      <c r="I55" s="80">
        <f>H55-$H$23</f>
        <v>2.0084490740740722E-3</v>
      </c>
      <c r="J55" s="55">
        <f>IFERROR($J$19*3600/(HOUR(H55)*3600+MINUTE(H55)*60+SECOND(H55)),"")</f>
        <v>36.568848758465009</v>
      </c>
      <c r="K55" s="106"/>
      <c r="L55" s="64"/>
    </row>
    <row r="56" spans="1:12" x14ac:dyDescent="0.25">
      <c r="A56" s="86">
        <f>A55</f>
        <v>9</v>
      </c>
      <c r="B56" s="47">
        <v>100</v>
      </c>
      <c r="C56" s="101">
        <v>10125480796</v>
      </c>
      <c r="D56" s="102" t="s">
        <v>104</v>
      </c>
      <c r="E56" s="103">
        <v>39309</v>
      </c>
      <c r="F56" s="104" t="s">
        <v>27</v>
      </c>
      <c r="G56" s="107" t="s">
        <v>44</v>
      </c>
      <c r="H56" s="134">
        <f>H55</f>
        <v>2.0511805555555554E-2</v>
      </c>
      <c r="I56" s="89"/>
      <c r="J56" s="98"/>
      <c r="K56" s="114"/>
      <c r="L56" s="64"/>
    </row>
    <row r="57" spans="1:12" x14ac:dyDescent="0.25">
      <c r="A57" s="86">
        <f>A55</f>
        <v>9</v>
      </c>
      <c r="B57" s="48">
        <v>105</v>
      </c>
      <c r="C57" s="101">
        <v>10136031770</v>
      </c>
      <c r="D57" s="102" t="s">
        <v>105</v>
      </c>
      <c r="E57" s="103">
        <v>39786</v>
      </c>
      <c r="F57" s="104" t="s">
        <v>38</v>
      </c>
      <c r="G57" s="107" t="s">
        <v>44</v>
      </c>
      <c r="H57" s="134">
        <f>H55</f>
        <v>2.0511805555555554E-2</v>
      </c>
      <c r="I57" s="89"/>
      <c r="J57" s="98"/>
      <c r="K57" s="114"/>
      <c r="L57" s="64"/>
    </row>
    <row r="58" spans="1:12" ht="14.4" thickBot="1" x14ac:dyDescent="0.3">
      <c r="A58" s="91">
        <f>A55</f>
        <v>9</v>
      </c>
      <c r="B58" s="92">
        <v>106</v>
      </c>
      <c r="C58" s="108">
        <v>10128500732</v>
      </c>
      <c r="D58" s="109" t="s">
        <v>106</v>
      </c>
      <c r="E58" s="110">
        <v>39848</v>
      </c>
      <c r="F58" s="111" t="s">
        <v>38</v>
      </c>
      <c r="G58" s="112" t="s">
        <v>44</v>
      </c>
      <c r="H58" s="135">
        <f>H55</f>
        <v>2.0511805555555554E-2</v>
      </c>
      <c r="I58" s="116"/>
      <c r="J58" s="99"/>
      <c r="K58" s="115"/>
      <c r="L58" s="97"/>
    </row>
    <row r="59" spans="1:12" x14ac:dyDescent="0.25">
      <c r="A59" s="100">
        <v>10</v>
      </c>
      <c r="B59" s="101">
        <v>89</v>
      </c>
      <c r="C59" s="52">
        <v>10141774675</v>
      </c>
      <c r="D59" s="53" t="s">
        <v>107</v>
      </c>
      <c r="E59" s="78">
        <v>39940</v>
      </c>
      <c r="F59" s="83" t="s">
        <v>27</v>
      </c>
      <c r="G59" s="105" t="s">
        <v>108</v>
      </c>
      <c r="H59" s="80">
        <v>2.0625000000000001E-2</v>
      </c>
      <c r="I59" s="80">
        <f t="shared" ref="I59" si="0">H59-$H$23</f>
        <v>2.1216435185185192E-3</v>
      </c>
      <c r="J59" s="55">
        <f>IFERROR($J$19*3600/(HOUR(H59)*3600+MINUTE(H59)*60+SECOND(H59)),"")</f>
        <v>36.363636363636367</v>
      </c>
      <c r="K59" s="106"/>
      <c r="L59" s="64"/>
    </row>
    <row r="60" spans="1:12" x14ac:dyDescent="0.25">
      <c r="A60" s="86">
        <f t="shared" ref="A60" si="1">A59</f>
        <v>10</v>
      </c>
      <c r="B60" s="47">
        <v>90</v>
      </c>
      <c r="C60" s="101">
        <v>10114420372</v>
      </c>
      <c r="D60" s="102" t="s">
        <v>109</v>
      </c>
      <c r="E60" s="103">
        <v>39339</v>
      </c>
      <c r="F60" s="104" t="s">
        <v>23</v>
      </c>
      <c r="G60" s="107" t="s">
        <v>108</v>
      </c>
      <c r="H60" s="134">
        <f t="shared" ref="H60" si="2">H59</f>
        <v>2.0625000000000001E-2</v>
      </c>
      <c r="I60" s="89"/>
      <c r="J60" s="98"/>
      <c r="K60" s="114"/>
      <c r="L60" s="64"/>
    </row>
    <row r="61" spans="1:12" x14ac:dyDescent="0.25">
      <c r="A61" s="86">
        <f t="shared" ref="A61" si="3">A59</f>
        <v>10</v>
      </c>
      <c r="B61" s="48">
        <v>91</v>
      </c>
      <c r="C61" s="101">
        <v>10126306007</v>
      </c>
      <c r="D61" s="102" t="s">
        <v>110</v>
      </c>
      <c r="E61" s="103">
        <v>39109</v>
      </c>
      <c r="F61" s="104" t="s">
        <v>27</v>
      </c>
      <c r="G61" s="107" t="s">
        <v>108</v>
      </c>
      <c r="H61" s="134">
        <f t="shared" ref="H61" si="4">H59</f>
        <v>2.0625000000000001E-2</v>
      </c>
      <c r="I61" s="89"/>
      <c r="J61" s="98"/>
      <c r="K61" s="114"/>
      <c r="L61" s="64"/>
    </row>
    <row r="62" spans="1:12" ht="14.4" thickBot="1" x14ac:dyDescent="0.3">
      <c r="A62" s="91">
        <f t="shared" ref="A62" si="5">A59</f>
        <v>10</v>
      </c>
      <c r="B62" s="92">
        <v>92</v>
      </c>
      <c r="C62" s="108">
        <v>10126304993</v>
      </c>
      <c r="D62" s="109" t="s">
        <v>111</v>
      </c>
      <c r="E62" s="110">
        <v>39305</v>
      </c>
      <c r="F62" s="111" t="s">
        <v>23</v>
      </c>
      <c r="G62" s="112" t="s">
        <v>108</v>
      </c>
      <c r="H62" s="135">
        <f t="shared" ref="H62" si="6">H59</f>
        <v>2.0625000000000001E-2</v>
      </c>
      <c r="I62" s="116"/>
      <c r="J62" s="99"/>
      <c r="K62" s="115"/>
      <c r="L62" s="97"/>
    </row>
    <row r="63" spans="1:12" x14ac:dyDescent="0.25">
      <c r="A63" s="100">
        <v>11</v>
      </c>
      <c r="B63" s="101">
        <v>1</v>
      </c>
      <c r="C63" s="52">
        <v>10101929196</v>
      </c>
      <c r="D63" s="53" t="s">
        <v>112</v>
      </c>
      <c r="E63" s="78">
        <v>39292</v>
      </c>
      <c r="F63" s="83" t="s">
        <v>27</v>
      </c>
      <c r="G63" s="105" t="s">
        <v>95</v>
      </c>
      <c r="H63" s="80">
        <v>2.1054976851851852E-2</v>
      </c>
      <c r="I63" s="80">
        <f t="shared" ref="I63" si="7">H63-$H$23</f>
        <v>2.5516203703703708E-3</v>
      </c>
      <c r="J63" s="55">
        <f>IFERROR($J$19*3600/(HOUR(H63)*3600+MINUTE(H63)*60+SECOND(H63)),"")</f>
        <v>35.623969213853769</v>
      </c>
      <c r="K63" s="106"/>
      <c r="L63" s="64"/>
    </row>
    <row r="64" spans="1:12" x14ac:dyDescent="0.25">
      <c r="A64" s="86">
        <f t="shared" ref="A64" si="8">A63</f>
        <v>11</v>
      </c>
      <c r="B64" s="47">
        <v>27</v>
      </c>
      <c r="C64" s="101">
        <v>10116905087</v>
      </c>
      <c r="D64" s="102" t="s">
        <v>113</v>
      </c>
      <c r="E64" s="103">
        <v>39661</v>
      </c>
      <c r="F64" s="104" t="s">
        <v>27</v>
      </c>
      <c r="G64" s="107" t="s">
        <v>95</v>
      </c>
      <c r="H64" s="134">
        <f t="shared" ref="H64" si="9">H63</f>
        <v>2.1054976851851852E-2</v>
      </c>
      <c r="I64" s="89"/>
      <c r="J64" s="98"/>
      <c r="K64" s="114"/>
      <c r="L64" s="64"/>
    </row>
    <row r="65" spans="1:12" x14ac:dyDescent="0.25">
      <c r="A65" s="86">
        <f t="shared" ref="A65" si="10">A63</f>
        <v>11</v>
      </c>
      <c r="B65" s="48">
        <v>67</v>
      </c>
      <c r="C65" s="101">
        <v>10116905188</v>
      </c>
      <c r="D65" s="102" t="s">
        <v>114</v>
      </c>
      <c r="E65" s="103">
        <v>39479</v>
      </c>
      <c r="F65" s="104" t="s">
        <v>27</v>
      </c>
      <c r="G65" s="107" t="s">
        <v>95</v>
      </c>
      <c r="H65" s="134">
        <f t="shared" ref="H65" si="11">H63</f>
        <v>2.1054976851851852E-2</v>
      </c>
      <c r="I65" s="89"/>
      <c r="J65" s="98"/>
      <c r="K65" s="114"/>
      <c r="L65" s="64"/>
    </row>
    <row r="66" spans="1:12" ht="14.4" thickBot="1" x14ac:dyDescent="0.3">
      <c r="A66" s="91">
        <f t="shared" ref="A66" si="12">A63</f>
        <v>11</v>
      </c>
      <c r="B66" s="92">
        <v>69</v>
      </c>
      <c r="C66" s="108">
        <v>10133870892</v>
      </c>
      <c r="D66" s="109" t="s">
        <v>115</v>
      </c>
      <c r="E66" s="110">
        <v>39912</v>
      </c>
      <c r="F66" s="111" t="s">
        <v>27</v>
      </c>
      <c r="G66" s="112" t="s">
        <v>95</v>
      </c>
      <c r="H66" s="135">
        <f t="shared" ref="H66" si="13">H63</f>
        <v>2.1054976851851852E-2</v>
      </c>
      <c r="I66" s="116"/>
      <c r="J66" s="99"/>
      <c r="K66" s="115"/>
      <c r="L66" s="97"/>
    </row>
    <row r="67" spans="1:12" x14ac:dyDescent="0.25">
      <c r="A67" s="100">
        <v>12</v>
      </c>
      <c r="B67" s="101">
        <v>95</v>
      </c>
      <c r="C67" s="52">
        <v>10127430395</v>
      </c>
      <c r="D67" s="53" t="s">
        <v>116</v>
      </c>
      <c r="E67" s="78">
        <v>39225</v>
      </c>
      <c r="F67" s="83" t="s">
        <v>27</v>
      </c>
      <c r="G67" s="105" t="s">
        <v>117</v>
      </c>
      <c r="H67" s="80">
        <v>2.1363078703703704E-2</v>
      </c>
      <c r="I67" s="80">
        <f t="shared" ref="I67" si="14">H67-$H$23</f>
        <v>2.8597222222222218E-3</v>
      </c>
      <c r="J67" s="55">
        <f>IFERROR($J$19*3600/(HOUR(H67)*3600+MINUTE(H67)*60+SECOND(H67)),"")</f>
        <v>35.102925243770315</v>
      </c>
      <c r="K67" s="106"/>
      <c r="L67" s="64"/>
    </row>
    <row r="68" spans="1:12" x14ac:dyDescent="0.25">
      <c r="A68" s="86">
        <f t="shared" ref="A68" si="15">A67</f>
        <v>12</v>
      </c>
      <c r="B68" s="47">
        <v>96</v>
      </c>
      <c r="C68" s="101">
        <v>10126009145</v>
      </c>
      <c r="D68" s="102" t="s">
        <v>118</v>
      </c>
      <c r="E68" s="103">
        <v>39484</v>
      </c>
      <c r="F68" s="104" t="s">
        <v>38</v>
      </c>
      <c r="G68" s="107" t="s">
        <v>117</v>
      </c>
      <c r="H68" s="134">
        <f t="shared" ref="H68" si="16">H67</f>
        <v>2.1363078703703704E-2</v>
      </c>
      <c r="I68" s="89"/>
      <c r="J68" s="98"/>
      <c r="K68" s="114"/>
      <c r="L68" s="64"/>
    </row>
    <row r="69" spans="1:12" x14ac:dyDescent="0.25">
      <c r="A69" s="86">
        <f t="shared" ref="A69" si="17">A67</f>
        <v>12</v>
      </c>
      <c r="B69" s="48">
        <v>98</v>
      </c>
      <c r="C69" s="101">
        <v>10126707242</v>
      </c>
      <c r="D69" s="102" t="s">
        <v>119</v>
      </c>
      <c r="E69" s="103">
        <v>39144</v>
      </c>
      <c r="F69" s="104" t="s">
        <v>27</v>
      </c>
      <c r="G69" s="107" t="s">
        <v>117</v>
      </c>
      <c r="H69" s="134">
        <f t="shared" ref="H69" si="18">H67</f>
        <v>2.1363078703703704E-2</v>
      </c>
      <c r="I69" s="89"/>
      <c r="J69" s="98"/>
      <c r="K69" s="114"/>
      <c r="L69" s="64"/>
    </row>
    <row r="70" spans="1:12" ht="14.4" thickBot="1" x14ac:dyDescent="0.3">
      <c r="A70" s="91">
        <f t="shared" ref="A70" si="19">A67</f>
        <v>12</v>
      </c>
      <c r="B70" s="92">
        <v>97</v>
      </c>
      <c r="C70" s="108">
        <v>10127613180</v>
      </c>
      <c r="D70" s="109" t="s">
        <v>120</v>
      </c>
      <c r="E70" s="110">
        <v>39810</v>
      </c>
      <c r="F70" s="111" t="s">
        <v>38</v>
      </c>
      <c r="G70" s="112" t="s">
        <v>117</v>
      </c>
      <c r="H70" s="135">
        <f t="shared" ref="H70" si="20">H67</f>
        <v>2.1363078703703704E-2</v>
      </c>
      <c r="I70" s="116"/>
      <c r="J70" s="99"/>
      <c r="K70" s="115"/>
      <c r="L70" s="97"/>
    </row>
    <row r="71" spans="1:12" x14ac:dyDescent="0.25">
      <c r="A71" s="100">
        <v>13</v>
      </c>
      <c r="B71" s="101">
        <v>81</v>
      </c>
      <c r="C71" s="52">
        <v>10138372605</v>
      </c>
      <c r="D71" s="53" t="s">
        <v>121</v>
      </c>
      <c r="E71" s="78">
        <v>39845</v>
      </c>
      <c r="F71" s="83" t="s">
        <v>27</v>
      </c>
      <c r="G71" s="105" t="s">
        <v>122</v>
      </c>
      <c r="H71" s="80">
        <v>2.5164236111111113E-2</v>
      </c>
      <c r="I71" s="80">
        <f t="shared" ref="I71" si="21">H71-$H$23</f>
        <v>6.6608796296296312E-3</v>
      </c>
      <c r="J71" s="55">
        <f>IFERROR($J$19*3600/(HOUR(H71)*3600+MINUTE(H71)*60+SECOND(H71)),"")</f>
        <v>29.806807727690892</v>
      </c>
      <c r="K71" s="106"/>
      <c r="L71" s="64"/>
    </row>
    <row r="72" spans="1:12" x14ac:dyDescent="0.25">
      <c r="A72" s="86">
        <f t="shared" ref="A72" si="22">A71</f>
        <v>13</v>
      </c>
      <c r="B72" s="47">
        <v>84</v>
      </c>
      <c r="C72" s="101">
        <v>10139195586</v>
      </c>
      <c r="D72" s="102" t="s">
        <v>123</v>
      </c>
      <c r="E72" s="103">
        <v>40004</v>
      </c>
      <c r="F72" s="104" t="s">
        <v>27</v>
      </c>
      <c r="G72" s="107" t="s">
        <v>122</v>
      </c>
      <c r="H72" s="134">
        <f t="shared" ref="H72" si="23">H71</f>
        <v>2.5164236111111113E-2</v>
      </c>
      <c r="I72" s="89"/>
      <c r="J72" s="98"/>
      <c r="K72" s="114"/>
      <c r="L72" s="64"/>
    </row>
    <row r="73" spans="1:12" x14ac:dyDescent="0.25">
      <c r="A73" s="86">
        <f t="shared" ref="A73" si="24">A71</f>
        <v>13</v>
      </c>
      <c r="B73" s="48">
        <v>82</v>
      </c>
      <c r="C73" s="101">
        <v>10139195889</v>
      </c>
      <c r="D73" s="102" t="s">
        <v>124</v>
      </c>
      <c r="E73" s="103">
        <v>39789</v>
      </c>
      <c r="F73" s="104" t="s">
        <v>38</v>
      </c>
      <c r="G73" s="107" t="s">
        <v>122</v>
      </c>
      <c r="H73" s="134">
        <f t="shared" ref="H73" si="25">H71</f>
        <v>2.5164236111111113E-2</v>
      </c>
      <c r="I73" s="89"/>
      <c r="J73" s="98"/>
      <c r="K73" s="114"/>
      <c r="L73" s="64"/>
    </row>
    <row r="74" spans="1:12" ht="14.4" thickBot="1" x14ac:dyDescent="0.3">
      <c r="A74" s="113">
        <f t="shared" ref="A74" si="26">A71</f>
        <v>13</v>
      </c>
      <c r="B74" s="69">
        <v>85</v>
      </c>
      <c r="C74" s="69">
        <v>10139196495</v>
      </c>
      <c r="D74" s="129" t="s">
        <v>125</v>
      </c>
      <c r="E74" s="130">
        <v>39962</v>
      </c>
      <c r="F74" s="131" t="s">
        <v>27</v>
      </c>
      <c r="G74" s="132" t="s">
        <v>122</v>
      </c>
      <c r="H74" s="136">
        <f t="shared" ref="H74" si="27">H71</f>
        <v>2.5164236111111113E-2</v>
      </c>
      <c r="I74" s="127"/>
      <c r="J74" s="128"/>
      <c r="K74" s="133"/>
      <c r="L74" s="70"/>
    </row>
    <row r="75" spans="1:12" ht="6.75" customHeight="1" thickTop="1" thickBot="1" x14ac:dyDescent="0.35">
      <c r="A75" s="26"/>
      <c r="B75" s="27"/>
      <c r="C75" s="27"/>
      <c r="D75" s="1"/>
      <c r="E75" s="28"/>
      <c r="F75" s="17"/>
      <c r="G75" s="17"/>
      <c r="H75" s="17"/>
      <c r="I75" s="29"/>
      <c r="J75" s="30"/>
      <c r="K75" s="29"/>
      <c r="L75" s="29"/>
    </row>
    <row r="76" spans="1:12" ht="15" thickTop="1" x14ac:dyDescent="0.25">
      <c r="A76" s="148" t="s">
        <v>4</v>
      </c>
      <c r="B76" s="149"/>
      <c r="C76" s="149"/>
      <c r="D76" s="149"/>
      <c r="E76" s="68"/>
      <c r="F76" s="68"/>
      <c r="G76" s="149" t="s">
        <v>35</v>
      </c>
      <c r="H76" s="149"/>
      <c r="I76" s="149"/>
      <c r="J76" s="149"/>
      <c r="K76" s="149"/>
      <c r="L76" s="150"/>
    </row>
    <row r="77" spans="1:12" x14ac:dyDescent="0.25">
      <c r="A77" s="151" t="s">
        <v>63</v>
      </c>
      <c r="B77" s="152"/>
      <c r="C77" s="152"/>
      <c r="D77" s="153"/>
      <c r="E77" s="2"/>
      <c r="F77" s="56"/>
      <c r="G77" s="31" t="s">
        <v>24</v>
      </c>
      <c r="H77" s="66">
        <v>10</v>
      </c>
      <c r="I77" s="32"/>
      <c r="J77" s="33"/>
      <c r="K77" s="59" t="s">
        <v>22</v>
      </c>
      <c r="L77" s="60">
        <f>COUNTIF(F23:F74,"ЗМС")</f>
        <v>0</v>
      </c>
    </row>
    <row r="78" spans="1:12" x14ac:dyDescent="0.25">
      <c r="A78" s="151" t="s">
        <v>64</v>
      </c>
      <c r="B78" s="152"/>
      <c r="C78" s="152"/>
      <c r="D78" s="153"/>
      <c r="E78" s="2"/>
      <c r="F78" s="57"/>
      <c r="G78" s="35" t="s">
        <v>28</v>
      </c>
      <c r="H78" s="65">
        <v>13</v>
      </c>
      <c r="I78" s="71"/>
      <c r="J78" s="36"/>
      <c r="K78" s="59" t="s">
        <v>16</v>
      </c>
      <c r="L78" s="60">
        <f>COUNTIF(F23:F74,"МСМК")</f>
        <v>0</v>
      </c>
    </row>
    <row r="79" spans="1:12" x14ac:dyDescent="0.25">
      <c r="A79" s="151" t="s">
        <v>65</v>
      </c>
      <c r="B79" s="152"/>
      <c r="C79" s="152"/>
      <c r="D79" s="153"/>
      <c r="E79" s="2"/>
      <c r="F79" s="57"/>
      <c r="G79" s="35" t="s">
        <v>29</v>
      </c>
      <c r="H79" s="65">
        <v>13</v>
      </c>
      <c r="I79" s="71"/>
      <c r="J79" s="36"/>
      <c r="K79" s="59" t="s">
        <v>19</v>
      </c>
      <c r="L79" s="60">
        <f>COUNTIF(F23:F74,"МС")</f>
        <v>0</v>
      </c>
    </row>
    <row r="80" spans="1:12" x14ac:dyDescent="0.25">
      <c r="A80" s="151" t="s">
        <v>66</v>
      </c>
      <c r="B80" s="152"/>
      <c r="C80" s="152"/>
      <c r="D80" s="153"/>
      <c r="E80" s="2"/>
      <c r="F80" s="57"/>
      <c r="G80" s="35" t="s">
        <v>30</v>
      </c>
      <c r="H80" s="66">
        <v>13</v>
      </c>
      <c r="I80" s="71"/>
      <c r="J80" s="36"/>
      <c r="K80" s="59" t="s">
        <v>23</v>
      </c>
      <c r="L80" s="60">
        <f>COUNTIF(F23:F74,"КМС")</f>
        <v>16</v>
      </c>
    </row>
    <row r="81" spans="1:26" x14ac:dyDescent="0.25">
      <c r="A81" s="162"/>
      <c r="B81" s="163"/>
      <c r="C81" s="163"/>
      <c r="D81" s="164"/>
      <c r="E81" s="2"/>
      <c r="F81" s="57"/>
      <c r="G81" s="35" t="s">
        <v>31</v>
      </c>
      <c r="H81" s="66">
        <v>0</v>
      </c>
      <c r="I81" s="71"/>
      <c r="J81" s="36"/>
      <c r="K81" s="59" t="s">
        <v>27</v>
      </c>
      <c r="L81" s="60">
        <f>COUNTIF(F23:F74,"1 СР")</f>
        <v>27</v>
      </c>
    </row>
    <row r="82" spans="1:26" x14ac:dyDescent="0.25">
      <c r="A82" s="73"/>
      <c r="B82" s="74"/>
      <c r="C82" s="74"/>
      <c r="D82" s="75"/>
      <c r="E82" s="2"/>
      <c r="F82" s="57"/>
      <c r="G82" s="59" t="s">
        <v>40</v>
      </c>
      <c r="H82" s="67">
        <v>0</v>
      </c>
      <c r="I82" s="71"/>
      <c r="J82" s="36"/>
      <c r="K82" s="61" t="s">
        <v>38</v>
      </c>
      <c r="L82" s="60">
        <f>COUNTIF(F23:F74,"2 СР")</f>
        <v>9</v>
      </c>
    </row>
    <row r="83" spans="1:26" x14ac:dyDescent="0.25">
      <c r="A83" s="162"/>
      <c r="B83" s="163"/>
      <c r="C83" s="163"/>
      <c r="D83" s="164"/>
      <c r="E83" s="2"/>
      <c r="F83" s="57"/>
      <c r="G83" s="35" t="s">
        <v>32</v>
      </c>
      <c r="H83" s="66">
        <v>0</v>
      </c>
      <c r="I83" s="71"/>
      <c r="J83" s="36"/>
      <c r="K83" s="61" t="s">
        <v>39</v>
      </c>
      <c r="L83" s="60">
        <f>COUNTIF(F23:F74,"3 СР")</f>
        <v>0</v>
      </c>
    </row>
    <row r="84" spans="1:26" x14ac:dyDescent="0.25">
      <c r="A84" s="162"/>
      <c r="B84" s="163"/>
      <c r="C84" s="163"/>
      <c r="D84" s="164"/>
      <c r="E84" s="37"/>
      <c r="F84" s="58"/>
      <c r="G84" s="35" t="s">
        <v>33</v>
      </c>
      <c r="H84" s="66">
        <v>0</v>
      </c>
      <c r="I84" s="38"/>
      <c r="J84" s="39"/>
      <c r="K84" s="34"/>
      <c r="L84" s="50"/>
    </row>
    <row r="85" spans="1:26" ht="9.75" customHeight="1" x14ac:dyDescent="0.25">
      <c r="A85" s="40"/>
      <c r="L85" s="42"/>
    </row>
    <row r="86" spans="1:26" ht="15.6" x14ac:dyDescent="0.25">
      <c r="A86" s="137" t="s">
        <v>2</v>
      </c>
      <c r="B86" s="138"/>
      <c r="C86" s="138"/>
      <c r="D86" s="139" t="s">
        <v>8</v>
      </c>
      <c r="E86" s="139"/>
      <c r="F86" s="139"/>
      <c r="G86" s="138" t="s">
        <v>3</v>
      </c>
      <c r="H86" s="138"/>
      <c r="I86" s="138"/>
      <c r="J86" s="140" t="s">
        <v>43</v>
      </c>
      <c r="K86" s="140"/>
      <c r="L86" s="141"/>
    </row>
    <row r="87" spans="1:26" x14ac:dyDescent="0.25">
      <c r="A87" s="40"/>
      <c r="B87" s="2"/>
      <c r="C87" s="2"/>
      <c r="E87" s="2"/>
      <c r="F87" s="32"/>
      <c r="G87" s="32"/>
      <c r="H87" s="32"/>
      <c r="I87" s="32"/>
      <c r="J87" s="32"/>
      <c r="K87" s="32"/>
      <c r="L87" s="45"/>
    </row>
    <row r="88" spans="1:26" x14ac:dyDescent="0.25">
      <c r="A88" s="43"/>
      <c r="D88" s="77"/>
      <c r="E88" s="72"/>
      <c r="F88" s="77"/>
      <c r="G88" s="77"/>
      <c r="H88" s="77"/>
      <c r="I88" s="77"/>
      <c r="J88" s="77"/>
      <c r="K88" s="77"/>
      <c r="L88" s="44"/>
    </row>
    <row r="89" spans="1:26" x14ac:dyDescent="0.25">
      <c r="A89" s="43"/>
      <c r="D89" s="77"/>
      <c r="E89" s="72"/>
      <c r="F89" s="77"/>
      <c r="G89" s="77"/>
      <c r="H89" s="77"/>
      <c r="I89" s="77"/>
      <c r="J89" s="77"/>
      <c r="K89" s="77"/>
      <c r="L89" s="44"/>
    </row>
    <row r="90" spans="1:26" x14ac:dyDescent="0.25">
      <c r="A90" s="43"/>
      <c r="D90" s="77"/>
      <c r="E90" s="72"/>
      <c r="F90" s="77"/>
      <c r="G90" s="77"/>
      <c r="H90" s="77"/>
      <c r="I90" s="77"/>
      <c r="J90" s="77"/>
      <c r="K90" s="77"/>
      <c r="L90" s="44"/>
    </row>
    <row r="91" spans="1:26" x14ac:dyDescent="0.25">
      <c r="A91" s="43"/>
      <c r="D91" s="77"/>
      <c r="E91" s="72"/>
      <c r="F91" s="77"/>
      <c r="G91" s="77"/>
      <c r="H91" s="77"/>
      <c r="I91" s="77"/>
      <c r="J91" s="77"/>
      <c r="K91" s="77"/>
      <c r="L91" s="44"/>
    </row>
    <row r="92" spans="1:26" ht="14.4" thickBot="1" x14ac:dyDescent="0.3">
      <c r="A92" s="142" t="s">
        <v>34</v>
      </c>
      <c r="B92" s="143"/>
      <c r="C92" s="143"/>
      <c r="D92" s="143" t="str">
        <f>G17</f>
        <v>В.И.МЕЛЬНИКОВ (ВК, г.Шахты)</v>
      </c>
      <c r="E92" s="143"/>
      <c r="F92" s="143"/>
      <c r="G92" s="143" t="str">
        <f>G18</f>
        <v>О.В.БЕЛОБОРОДОВА (1кат, г.Москва)</v>
      </c>
      <c r="H92" s="143"/>
      <c r="I92" s="143"/>
      <c r="J92" s="144"/>
      <c r="K92" s="144"/>
      <c r="L92" s="145"/>
    </row>
    <row r="93" spans="1:26" s="16" customFormat="1" ht="14.4" thickTop="1" x14ac:dyDescent="0.25">
      <c r="A93" s="2"/>
      <c r="B93" s="77"/>
      <c r="C93" s="77"/>
      <c r="D93" s="2"/>
      <c r="F93" s="2"/>
      <c r="G93" s="2"/>
      <c r="H93" s="2"/>
      <c r="I93" s="2"/>
      <c r="J93" s="4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</sheetData>
  <mergeCells count="46">
    <mergeCell ref="A6:L6"/>
    <mergeCell ref="A1:L1"/>
    <mergeCell ref="A2:L2"/>
    <mergeCell ref="A3:L3"/>
    <mergeCell ref="A4:L4"/>
    <mergeCell ref="A5:L5"/>
    <mergeCell ref="A12:L12"/>
    <mergeCell ref="A13:D13"/>
    <mergeCell ref="A14:D14"/>
    <mergeCell ref="A15:G15"/>
    <mergeCell ref="H16:L16"/>
    <mergeCell ref="H15:L15"/>
    <mergeCell ref="A7:L7"/>
    <mergeCell ref="A8:L8"/>
    <mergeCell ref="A9:L9"/>
    <mergeCell ref="A10:L10"/>
    <mergeCell ref="A11:L11"/>
    <mergeCell ref="A84:D84"/>
    <mergeCell ref="J21:J22"/>
    <mergeCell ref="K21:K22"/>
    <mergeCell ref="A78:D78"/>
    <mergeCell ref="A79:D79"/>
    <mergeCell ref="A80:D80"/>
    <mergeCell ref="A81:D81"/>
    <mergeCell ref="A83:D83"/>
    <mergeCell ref="I21:I22"/>
    <mergeCell ref="C21:C22"/>
    <mergeCell ref="D21:D22"/>
    <mergeCell ref="E21:E22"/>
    <mergeCell ref="L21:L22"/>
    <mergeCell ref="A76:D76"/>
    <mergeCell ref="G76:L76"/>
    <mergeCell ref="A77:D77"/>
    <mergeCell ref="H21:H22"/>
    <mergeCell ref="A21:A22"/>
    <mergeCell ref="B21:B22"/>
    <mergeCell ref="F21:F22"/>
    <mergeCell ref="G21:G22"/>
    <mergeCell ref="A86:C86"/>
    <mergeCell ref="D86:F86"/>
    <mergeCell ref="G86:I86"/>
    <mergeCell ref="J86:L86"/>
    <mergeCell ref="A92:C92"/>
    <mergeCell ref="D92:F92"/>
    <mergeCell ref="G92:I92"/>
    <mergeCell ref="J92:L9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командная гонка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2021-07-08T19:50:12Z</cp:lastPrinted>
  <dcterms:created xsi:type="dcterms:W3CDTF">1996-10-08T23:32:33Z</dcterms:created>
  <dcterms:modified xsi:type="dcterms:W3CDTF">2023-09-21T10:04:51Z</dcterms:modified>
</cp:coreProperties>
</file>