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2\Пртоколы 2022\2022 Шоссе\Ростовская область\"/>
    </mc:Choice>
  </mc:AlternateContent>
  <xr:revisionPtr revIDLastSave="0" documentId="13_ncr:1_{1F224B59-FD8C-402E-BC5F-BEBCEADCF7C2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02" l="1"/>
  <c r="I36" i="102"/>
  <c r="I48" i="102"/>
  <c r="I53" i="102"/>
  <c r="I52" i="102"/>
  <c r="H58" i="102"/>
  <c r="H57" i="102"/>
  <c r="H56" i="102"/>
  <c r="H54" i="102"/>
  <c r="H53" i="102"/>
  <c r="H52" i="102"/>
  <c r="H50" i="102"/>
  <c r="H49" i="102"/>
  <c r="H48" i="102"/>
  <c r="H46" i="102"/>
  <c r="H45" i="102"/>
  <c r="H44" i="102"/>
  <c r="H42" i="102"/>
  <c r="H41" i="102"/>
  <c r="H40" i="102"/>
  <c r="H38" i="102"/>
  <c r="H37" i="102"/>
  <c r="H36" i="102"/>
  <c r="H34" i="102"/>
  <c r="H33" i="102"/>
  <c r="H32" i="102"/>
  <c r="H30" i="102"/>
  <c r="H29" i="102"/>
  <c r="H28" i="102"/>
  <c r="H26" i="102"/>
  <c r="H25" i="102"/>
  <c r="H24" i="102"/>
  <c r="A58" i="102"/>
  <c r="A57" i="102"/>
  <c r="A56" i="102"/>
  <c r="A54" i="102"/>
  <c r="A53" i="102"/>
  <c r="A52" i="102"/>
  <c r="A50" i="102"/>
  <c r="A49" i="102"/>
  <c r="A48" i="102"/>
  <c r="A46" i="102"/>
  <c r="A45" i="102"/>
  <c r="A44" i="102"/>
  <c r="A42" i="102"/>
  <c r="A41" i="102"/>
  <c r="A40" i="102"/>
  <c r="A38" i="102"/>
  <c r="A37" i="102"/>
  <c r="A36" i="102"/>
  <c r="J51" i="102"/>
  <c r="J53" i="102" s="1"/>
  <c r="I51" i="102"/>
  <c r="J47" i="102"/>
  <c r="J49" i="102" s="1"/>
  <c r="I47" i="102"/>
  <c r="I49" i="102" s="1"/>
  <c r="J43" i="102"/>
  <c r="J45" i="102" s="1"/>
  <c r="I43" i="102"/>
  <c r="I45" i="102" s="1"/>
  <c r="J39" i="102"/>
  <c r="J41" i="102" s="1"/>
  <c r="I39" i="102"/>
  <c r="I41" i="102" s="1"/>
  <c r="J35" i="102"/>
  <c r="J37" i="102" s="1"/>
  <c r="I35" i="102"/>
  <c r="J36" i="102" l="1"/>
  <c r="J52" i="102"/>
  <c r="I44" i="102"/>
  <c r="J40" i="102"/>
  <c r="I40" i="102"/>
  <c r="J44" i="102"/>
  <c r="J48" i="102"/>
  <c r="J23" i="102"/>
  <c r="G76" i="102"/>
  <c r="D76" i="102"/>
  <c r="J76" i="102" l="1"/>
  <c r="L67" i="102" l="1"/>
  <c r="L66" i="102"/>
  <c r="L65" i="102"/>
  <c r="L64" i="102"/>
  <c r="L63" i="102"/>
  <c r="L62" i="102"/>
  <c r="L61" i="102"/>
  <c r="J55" i="102"/>
  <c r="I55" i="102"/>
  <c r="I58" i="102" s="1"/>
  <c r="A33" i="102"/>
  <c r="A32" i="102"/>
  <c r="I31" i="102"/>
  <c r="J31" i="102"/>
  <c r="I27" i="102"/>
  <c r="I30" i="102" s="1"/>
  <c r="A30" i="102"/>
  <c r="A29" i="102"/>
  <c r="A28" i="102"/>
  <c r="A26" i="102"/>
  <c r="A25" i="102"/>
  <c r="A24" i="102"/>
  <c r="I33" i="102"/>
  <c r="J27" i="102"/>
  <c r="J30" i="102" s="1"/>
  <c r="J25" i="102"/>
  <c r="J57" i="102" l="1"/>
  <c r="J56" i="102"/>
  <c r="I28" i="102"/>
  <c r="J32" i="102"/>
  <c r="I29" i="102"/>
  <c r="I57" i="102"/>
  <c r="J26" i="102"/>
  <c r="I56" i="102"/>
  <c r="J28" i="102"/>
  <c r="J29" i="102"/>
  <c r="J24" i="102"/>
  <c r="I32" i="102"/>
  <c r="J33" i="102"/>
</calcChain>
</file>

<file path=xl/sharedStrings.xml><?xml version="1.0" encoding="utf-8"?>
<sst xmlns="http://schemas.openxmlformats.org/spreadsheetml/2006/main" count="223" uniqueCount="142">
  <si>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</si>
  <si>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</si>
  <si>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</si>
  <si>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</si>
  <si>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</si>
  <si>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</si>
  <si>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</si>
  <si>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</si>
  <si>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</si>
  <si>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</si>
  <si>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</si>
  <si>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</si>
  <si>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</si>
  <si>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</si>
  <si>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</si>
  <si>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</si>
  <si>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</si>
  <si>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</si>
  <si>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</si>
  <si>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</si>
  <si>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</si>
  <si>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</si>
  <si>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</si>
  <si>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</si>
  <si>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</si>
  <si>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</si>
  <si>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</si>
  <si>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</si>
  <si>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</si>
  <si>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</si>
  <si>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</si>
  <si>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</si>
  <si>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</si>
  <si>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</si>
  <si>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</si>
  <si>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</si>
  <si>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</si>
  <si>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</si>
  <si>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</si>
  <si>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</si>
  <si>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</si>
  <si>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</si>
  <si>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</si>
  <si>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</si>
  <si>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</si>
  <si>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СУДЬЯ НА ФИНИШЕ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</si>
  <si>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</si>
  <si>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</si>
  <si>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ПЕРВЕНСТВО РОССИИ</t>
  </si>
  <si>
    <t>Санкт-Петербург</t>
  </si>
  <si>
    <t>Министерство спорта Ростовской области</t>
  </si>
  <si>
    <t>Федерация велосипедного спорта Ростовской области</t>
  </si>
  <si>
    <t>Девушки 15-16 лет</t>
  </si>
  <si>
    <t>МЕСТО ПРОВЕДЕНИЯ: г. Шахты</t>
  </si>
  <si>
    <t>ДАТА ПРОВЕДЕНИЯ: 26 августа 2022 года</t>
  </si>
  <si>
    <t xml:space="preserve"> 9,0 км /2</t>
  </si>
  <si>
    <t>МЕЛЬНИКОВ В.И. (ВК, г. ШАХТЫ)</t>
  </si>
  <si>
    <t>БУГОЛЬЦЕВ В.Н. (ВК, г. РОСТОВ НА ДОНУ)</t>
  </si>
  <si>
    <t>МОЗГОВОЙ В.Н. (ВК, г. РОСТОВ НА ДОНУ)</t>
  </si>
  <si>
    <t>№ ЕКП 2022: 5066</t>
  </si>
  <si>
    <t>№ ВРВС: 0080661811Я</t>
  </si>
  <si>
    <t xml:space="preserve">НАЧАЛО ГОНКИ: 10ч 00м </t>
  </si>
  <si>
    <t>ОКОНЧАНИЕ ГОНКИ: 10ч 40м</t>
  </si>
  <si>
    <t>НАЗВАНИЕ ТРАССЫ / РЕГ. НОМЕР: 60к-20-Киреевка-Новая Бахмутовка</t>
  </si>
  <si>
    <t>Осадки: пасмурно</t>
  </si>
  <si>
    <t>Влажность: 34 %</t>
  </si>
  <si>
    <t>Ветер: восточный</t>
  </si>
  <si>
    <t xml:space="preserve">Температура: </t>
  </si>
  <si>
    <t>ВЫВОЛОКИНА Анастасия</t>
  </si>
  <si>
    <t>28.06.2006</t>
  </si>
  <si>
    <t>Самарская область</t>
  </si>
  <si>
    <t>КИСИЕВА Арина</t>
  </si>
  <si>
    <t>21.06.2006</t>
  </si>
  <si>
    <t>ПЛОТНИКОВА Алина</t>
  </si>
  <si>
    <t>25.10.2007</t>
  </si>
  <si>
    <t>ПОТАНИНА Анастасия</t>
  </si>
  <si>
    <t>14.05.2007</t>
  </si>
  <si>
    <t>ЖЕЛОНКИНА Софья</t>
  </si>
  <si>
    <t>18.08.2006</t>
  </si>
  <si>
    <t>КАСИМОВА Виолетта</t>
  </si>
  <si>
    <t>24.10.2007</t>
  </si>
  <si>
    <t>ТАДЖИЕВА Алина</t>
  </si>
  <si>
    <t>29.08.2007</t>
  </si>
  <si>
    <t>УДЯНСКАЯ Александра</t>
  </si>
  <si>
    <t>16.03.2007</t>
  </si>
  <si>
    <t>ОСИПОВА Виктория</t>
  </si>
  <si>
    <t>12.07.2007</t>
  </si>
  <si>
    <t>Псковская область</t>
  </si>
  <si>
    <t>ВЕСЕЛОВА Екатерина</t>
  </si>
  <si>
    <t>01.07.2007</t>
  </si>
  <si>
    <t>СЛЕСАРЕВА Анастасия</t>
  </si>
  <si>
    <t>03.01.2007</t>
  </si>
  <si>
    <t>СЛЕСАРЕВА Елизавета</t>
  </si>
  <si>
    <t>ИГРУНОВА Екатерина</t>
  </si>
  <si>
    <t>04.08.2007</t>
  </si>
  <si>
    <t>Воронежская область</t>
  </si>
  <si>
    <t>КАНИЩЕВА Софья</t>
  </si>
  <si>
    <t>КАРТОВЕЦ Дарья</t>
  </si>
  <si>
    <t>18.11.2007</t>
  </si>
  <si>
    <t>ТКАЧУК Анастасия</t>
  </si>
  <si>
    <t>26.04.2006</t>
  </si>
  <si>
    <t>БУЛЫГИНА Мария</t>
  </si>
  <si>
    <t>30.10.2006</t>
  </si>
  <si>
    <t>Краснодарский край</t>
  </si>
  <si>
    <t>БАЛУХИНА Ариадна</t>
  </si>
  <si>
    <t>14.02.2006</t>
  </si>
  <si>
    <t>АЛЕЙНИК Полина</t>
  </si>
  <si>
    <t>15.08.2007</t>
  </si>
  <si>
    <t>ДИКАЯ Арина</t>
  </si>
  <si>
    <t>05.07.2007</t>
  </si>
  <si>
    <t>ЗАКУТЬКО Олеся</t>
  </si>
  <si>
    <t>25.09.2006</t>
  </si>
  <si>
    <t>ЮДАКОВА Ирина</t>
  </si>
  <si>
    <t>01.05.2007</t>
  </si>
  <si>
    <t>КОРОТКАЯ Анастасия</t>
  </si>
  <si>
    <t>01.12.2006</t>
  </si>
  <si>
    <t>МИШИНА Александра</t>
  </si>
  <si>
    <t>05.06.2006</t>
  </si>
  <si>
    <t>ИГНАТЬЕВА Ксения</t>
  </si>
  <si>
    <t>02.01.2006</t>
  </si>
  <si>
    <t>Забайкальский край</t>
  </si>
  <si>
    <t>БЕЛОЗЕРОВА Милена</t>
  </si>
  <si>
    <t>06.09.2007</t>
  </si>
  <si>
    <t>РОМАНОВА Ксения</t>
  </si>
  <si>
    <t>27.01.2007</t>
  </si>
  <si>
    <t>ЁЛЫШЕВА Светлана</t>
  </si>
  <si>
    <t>11.08.2007</t>
  </si>
  <si>
    <t>ХОХЛОВА Дарья</t>
  </si>
  <si>
    <t>23.04.2007</t>
  </si>
  <si>
    <t>Ростовская область</t>
  </si>
  <si>
    <t>ЕВКО Валерия</t>
  </si>
  <si>
    <t>23.05.2007</t>
  </si>
  <si>
    <t>ЛИПЧАНСКАЯ Анастасия</t>
  </si>
  <si>
    <t>26.11.2007</t>
  </si>
  <si>
    <t>КИРИЧЕНКО Лилиана</t>
  </si>
  <si>
    <t>03.03.2007</t>
  </si>
  <si>
    <t>ШУТЬКОВА Ангелина</t>
  </si>
  <si>
    <t>ДОРОНИНА Алина</t>
  </si>
  <si>
    <t>02.12.2007</t>
  </si>
  <si>
    <t>НЕЧАЕВА Ирина</t>
  </si>
  <si>
    <t>СТАЦЕНКО Яна</t>
  </si>
  <si>
    <t>06.03.2006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</si>
</sst>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2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9" xfId="2" applyNumberFormat="1" applyFont="1" applyBorder="1" applyAlignment="1">
      <alignment vertical="center"/>
    </xf>
    <xf numFmtId="2" fontId="9" fillId="0" borderId="8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0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3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4" xfId="2" applyNumberFormat="1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18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20" xfId="2" applyFont="1" applyBorder="1" applyAlignment="1">
      <alignment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left" vertical="center" wrapText="1"/>
    </xf>
    <xf numFmtId="14" fontId="9" fillId="0" borderId="14" xfId="2" applyNumberFormat="1" applyFont="1" applyBorder="1" applyAlignment="1">
      <alignment horizontal="center" vertical="center"/>
    </xf>
    <xf numFmtId="164" fontId="9" fillId="0" borderId="14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2" fontId="19" fillId="0" borderId="16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2" fontId="19" fillId="0" borderId="15" xfId="2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horizontal="left" vertical="center"/>
    </xf>
    <xf numFmtId="49" fontId="9" fillId="0" borderId="11" xfId="2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vertical="center"/>
    </xf>
    <xf numFmtId="0" fontId="9" fillId="0" borderId="18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18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1" fontId="17" fillId="0" borderId="19" xfId="2" applyNumberFormat="1" applyFont="1" applyBorder="1" applyAlignment="1">
      <alignment horizontal="right" vertical="center"/>
    </xf>
    <xf numFmtId="0" fontId="17" fillId="0" borderId="19" xfId="2" applyNumberFormat="1" applyFont="1" applyBorder="1" applyAlignment="1">
      <alignment horizontal="right" vertical="center"/>
    </xf>
    <xf numFmtId="0" fontId="9" fillId="0" borderId="19" xfId="0" applyNumberFormat="1" applyFont="1" applyBorder="1" applyAlignment="1">
      <alignment horizontal="right" vertical="center"/>
    </xf>
    <xf numFmtId="0" fontId="18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3" fillId="2" borderId="33" xfId="2" applyFont="1" applyFill="1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0" fontId="9" fillId="0" borderId="18" xfId="2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1" fillId="0" borderId="19" xfId="2" applyFont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22" fillId="0" borderId="21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 wrapText="1"/>
    </xf>
    <xf numFmtId="2" fontId="19" fillId="0" borderId="50" xfId="2" applyNumberFormat="1" applyFont="1" applyBorder="1" applyAlignment="1">
      <alignment horizontal="center" vertical="center"/>
    </xf>
    <xf numFmtId="0" fontId="22" fillId="0" borderId="50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 wrapText="1"/>
    </xf>
    <xf numFmtId="165" fontId="9" fillId="0" borderId="28" xfId="2" applyNumberFormat="1" applyFont="1" applyBorder="1" applyAlignment="1">
      <alignment horizontal="center" vertical="center"/>
    </xf>
    <xf numFmtId="165" fontId="19" fillId="0" borderId="16" xfId="2" applyNumberFormat="1" applyFont="1" applyBorder="1" applyAlignment="1">
      <alignment horizontal="center" vertical="center"/>
    </xf>
    <xf numFmtId="165" fontId="19" fillId="0" borderId="17" xfId="2" applyNumberFormat="1" applyFont="1" applyBorder="1" applyAlignment="1">
      <alignment horizontal="center" vertical="center"/>
    </xf>
    <xf numFmtId="165" fontId="19" fillId="0" borderId="50" xfId="2" applyNumberFormat="1" applyFont="1" applyBorder="1" applyAlignment="1">
      <alignment horizontal="center" vertical="center"/>
    </xf>
    <xf numFmtId="0" fontId="18" fillId="0" borderId="52" xfId="2" applyFont="1" applyBorder="1" applyAlignment="1">
      <alignment horizontal="center" vertical="center"/>
    </xf>
    <xf numFmtId="0" fontId="18" fillId="0" borderId="53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54" xfId="2" applyFont="1" applyBorder="1" applyAlignment="1">
      <alignment horizontal="center" vertical="center" wrapText="1"/>
    </xf>
    <xf numFmtId="0" fontId="9" fillId="0" borderId="50" xfId="2" applyFont="1" applyBorder="1" applyAlignment="1">
      <alignment horizontal="left" vertical="center" wrapText="1"/>
    </xf>
    <xf numFmtId="14" fontId="9" fillId="0" borderId="50" xfId="2" applyNumberFormat="1" applyFont="1" applyBorder="1" applyAlignment="1">
      <alignment horizontal="center" vertical="center"/>
    </xf>
    <xf numFmtId="164" fontId="9" fillId="0" borderId="50" xfId="2" applyNumberFormat="1" applyFont="1" applyBorder="1" applyAlignment="1">
      <alignment horizontal="center" vertical="center" wrapText="1"/>
    </xf>
    <xf numFmtId="0" fontId="18" fillId="0" borderId="50" xfId="2" applyFont="1" applyBorder="1" applyAlignment="1">
      <alignment horizontal="center" vertical="center"/>
    </xf>
    <xf numFmtId="0" fontId="18" fillId="0" borderId="50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8" xfId="2" applyNumberFormat="1" applyFont="1" applyFill="1" applyBorder="1" applyAlignment="1">
      <alignment horizontal="center" vertical="center"/>
    </xf>
    <xf numFmtId="0" fontId="21" fillId="0" borderId="36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20" fillId="0" borderId="38" xfId="2" applyFont="1" applyBorder="1" applyAlignment="1">
      <alignment horizontal="center" vertical="center"/>
    </xf>
    <xf numFmtId="0" fontId="20" fillId="0" borderId="39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13" fillId="2" borderId="32" xfId="2" applyFont="1" applyFill="1" applyBorder="1" applyAlignment="1">
      <alignment horizontal="center" vertical="center"/>
    </xf>
    <xf numFmtId="0" fontId="13" fillId="2" borderId="33" xfId="2" applyFont="1" applyFill="1" applyBorder="1" applyAlignment="1">
      <alignment horizontal="center" vertical="center"/>
    </xf>
    <xf numFmtId="0" fontId="13" fillId="2" borderId="40" xfId="2" applyFont="1" applyFill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8" xfId="2" applyNumberFormat="1" applyFont="1" applyBorder="1" applyAlignment="1">
      <alignment horizontal="left" vertical="center"/>
    </xf>
    <xf numFmtId="2" fontId="12" fillId="2" borderId="5" xfId="2" applyNumberFormat="1" applyFont="1" applyFill="1" applyBorder="1" applyAlignment="1">
      <alignment horizontal="center" vertical="center"/>
    </xf>
    <xf numFmtId="2" fontId="12" fillId="2" borderId="18" xfId="2" applyNumberFormat="1" applyFont="1" applyFill="1" applyBorder="1" applyAlignment="1">
      <alignment horizontal="center" vertical="center"/>
    </xf>
    <xf numFmtId="2" fontId="9" fillId="0" borderId="20" xfId="2" applyNumberFormat="1" applyFont="1" applyBorder="1" applyAlignment="1">
      <alignment horizontal="center" vertical="center"/>
    </xf>
    <xf numFmtId="2" fontId="9" fillId="0" borderId="35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7" fillId="2" borderId="46" xfId="8" applyFont="1" applyFill="1" applyBorder="1" applyAlignment="1">
      <alignment horizontal="center" vertical="center" wrapText="1"/>
    </xf>
    <xf numFmtId="0" fontId="17" fillId="2" borderId="47" xfId="8" applyFont="1" applyFill="1" applyBorder="1" applyAlignment="1">
      <alignment horizontal="center" vertical="center" wrapText="1"/>
    </xf>
    <xf numFmtId="0" fontId="17" fillId="2" borderId="48" xfId="2" applyFont="1" applyFill="1" applyBorder="1" applyAlignment="1">
      <alignment horizontal="center" vertical="center"/>
    </xf>
    <xf numFmtId="0" fontId="17" fillId="2" borderId="49" xfId="2" applyFont="1" applyFill="1" applyBorder="1" applyAlignment="1">
      <alignment horizontal="center" vertical="center"/>
    </xf>
    <xf numFmtId="0" fontId="17" fillId="2" borderId="30" xfId="8" applyFont="1" applyFill="1" applyBorder="1" applyAlignment="1">
      <alignment horizontal="center" vertical="center" wrapText="1"/>
    </xf>
    <xf numFmtId="0" fontId="17" fillId="2" borderId="31" xfId="8" applyFont="1" applyFill="1" applyBorder="1" applyAlignment="1">
      <alignment horizontal="center" vertical="center" wrapText="1"/>
    </xf>
    <xf numFmtId="0" fontId="17" fillId="2" borderId="41" xfId="8" applyFont="1" applyFill="1" applyBorder="1" applyAlignment="1">
      <alignment horizontal="center" vertical="center" wrapText="1"/>
    </xf>
    <xf numFmtId="0" fontId="17" fillId="2" borderId="42" xfId="8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0" fontId="12" fillId="2" borderId="7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2" fontId="17" fillId="2" borderId="30" xfId="8" applyNumberFormat="1" applyFont="1" applyFill="1" applyBorder="1" applyAlignment="1">
      <alignment horizontal="center" vertical="center" wrapText="1"/>
    </xf>
    <xf numFmtId="2" fontId="17" fillId="2" borderId="31" xfId="8" applyNumberFormat="1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17" fillId="2" borderId="31" xfId="2" applyFont="1" applyFill="1" applyBorder="1" applyAlignment="1">
      <alignment horizontal="center" vertical="center" wrapText="1"/>
    </xf>
    <xf numFmtId="0" fontId="17" fillId="2" borderId="43" xfId="2" applyFont="1" applyFill="1" applyBorder="1" applyAlignment="1">
      <alignment horizontal="center" vertical="center" wrapText="1"/>
    </xf>
    <xf numFmtId="0" fontId="17" fillId="2" borderId="44" xfId="2" applyFont="1" applyFill="1" applyBorder="1" applyAlignment="1">
      <alignment horizontal="center" vertical="center" wrapText="1"/>
    </xf>
    <xf numFmtId="14" fontId="17" fillId="2" borderId="30" xfId="8" applyNumberFormat="1" applyFont="1" applyFill="1" applyBorder="1" applyAlignment="1">
      <alignment horizontal="center" vertical="center" wrapText="1"/>
    </xf>
    <xf numFmtId="14" fontId="17" fillId="2" borderId="31" xfId="8" applyNumberFormat="1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3" fillId="0" borderId="29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3" fillId="0" borderId="45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тартовый протокол Смирнов_20101106_Results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0</xdr:rowOff>
    </xdr:from>
    <xdr:to>
      <xdr:col>1</xdr:col>
      <xdr:colOff>285748</xdr:colOff>
      <xdr:row>2</xdr:row>
      <xdr:rowOff>225734</xdr:rowOff>
    </xdr:to>
    <xdr:pic>
      <xdr:nvPicPr>
        <xdr:cNvPr id="1080" name="Рисунок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0"/>
          <a:ext cx="714374" cy="773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452436</xdr:colOff>
      <xdr:row>0</xdr:row>
      <xdr:rowOff>40482</xdr:rowOff>
    </xdr:from>
    <xdr:to>
      <xdr:col>3</xdr:col>
      <xdr:colOff>59530</xdr:colOff>
      <xdr:row>2</xdr:row>
      <xdr:rowOff>222593</xdr:rowOff>
    </xdr:to>
    <xdr:pic>
      <xdr:nvPicPr>
        <xdr:cNvPr id="1081" name="Рисунок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780" y="40482"/>
          <a:ext cx="1107281" cy="729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869156</xdr:colOff>
      <xdr:row>0</xdr:row>
      <xdr:rowOff>95250</xdr:rowOff>
    </xdr:from>
    <xdr:ext cx="922327" cy="567917"/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6403" t="-2856" b="-1"/>
        <a:stretch/>
      </xdr:blipFill>
      <xdr:spPr>
        <a:xfrm>
          <a:off x="10179844" y="95250"/>
          <a:ext cx="922327" cy="567917"/>
        </a:xfrm>
        <a:prstGeom prst="rect">
          <a:avLst/>
        </a:prstGeom>
      </xdr:spPr>
    </xdr:pic>
    <xdr:clientData/>
  </xdr:oneCellAnchor>
  <xdr:oneCellAnchor>
    <xdr:from>
      <xdr:col>8</xdr:col>
      <xdr:colOff>577799</xdr:colOff>
      <xdr:row>0</xdr:row>
      <xdr:rowOff>95249</xdr:rowOff>
    </xdr:from>
    <xdr:ext cx="1803451" cy="595313"/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8430" b="2858"/>
        <a:stretch/>
      </xdr:blipFill>
      <xdr:spPr>
        <a:xfrm>
          <a:off x="8304955" y="95249"/>
          <a:ext cx="1803451" cy="5953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AA77"/>
  <sheetViews>
    <sheetView tabSelected="1" view="pageBreakPreview" topLeftCell="A23" zoomScale="80" zoomScaleNormal="70" zoomScaleSheetLayoutView="80" zoomScalePageLayoutView="50" workbookViewId="0">
      <selection activeCell="D33" sqref="D33"/>
    </sheetView>
  </sheetViews>
  <sheetFormatPr defaultColWidth="9.109375" defaultRowHeight="13.8" x14ac:dyDescent="0.25"/>
  <cols>
    <col min="1" max="1" width="7" style="2" customWidth="1"/>
    <col min="2" max="2" width="7.88671875" style="53" customWidth="1"/>
    <col min="3" max="3" width="14.6640625" style="53" customWidth="1"/>
    <col min="4" max="4" width="23.5546875" style="2" customWidth="1"/>
    <col min="5" max="5" width="11.6640625" style="17" customWidth="1"/>
    <col min="6" max="6" width="10.33203125" style="2" customWidth="1"/>
    <col min="7" max="7" width="27.44140625" style="2" customWidth="1"/>
    <col min="8" max="8" width="13.109375" style="42" customWidth="1"/>
    <col min="9" max="9" width="12.88671875" style="2" customWidth="1"/>
    <col min="10" max="10" width="10.88671875" style="49" customWidth="1"/>
    <col min="11" max="11" width="13.33203125" style="2" customWidth="1"/>
    <col min="12" max="12" width="15.6640625" style="2" customWidth="1"/>
    <col min="13" max="16384" width="9.109375" style="2"/>
  </cols>
  <sheetData>
    <row r="1" spans="1:27" ht="21.75" customHeight="1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27" ht="21.75" customHeight="1" x14ac:dyDescent="0.25">
      <c r="A2" s="173" t="s">
        <v>50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27" ht="21.75" customHeight="1" x14ac:dyDescent="0.25">
      <c r="A3" s="173" t="s">
        <v>10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27" ht="21.75" customHeight="1" x14ac:dyDescent="0.25">
      <c r="A4" s="173" t="s">
        <v>51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5">
      <c r="A5" s="174" t="s">
        <v>38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27" s="3" customFormat="1" ht="28.8" x14ac:dyDescent="0.25">
      <c r="A6" s="175" t="s">
        <v>48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20"/>
      <c r="N6" s="20"/>
      <c r="O6" s="20"/>
      <c r="P6" s="20"/>
      <c r="Q6" s="20"/>
      <c r="R6" s="20"/>
      <c r="S6" s="20"/>
      <c r="T6" s="20"/>
    </row>
    <row r="7" spans="1:27" s="3" customFormat="1" ht="18" customHeight="1" x14ac:dyDescent="0.25">
      <c r="A7" s="184" t="s">
        <v>15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</row>
    <row r="8" spans="1:27" s="3" customFormat="1" ht="4.5" customHeight="1" thickBot="1" x14ac:dyDescent="0.3">
      <c r="A8" s="140" t="s">
        <v>38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27" ht="19.5" customHeight="1" thickTop="1" x14ac:dyDescent="0.25">
      <c r="A9" s="141" t="s">
        <v>20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27" ht="18" customHeight="1" x14ac:dyDescent="0.25">
      <c r="A10" s="144" t="s">
        <v>37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27" ht="19.5" customHeight="1" x14ac:dyDescent="0.25">
      <c r="A11" s="144" t="s">
        <v>52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27" ht="5.25" customHeight="1" x14ac:dyDescent="0.25">
      <c r="A12" s="190" t="s">
        <v>38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2"/>
    </row>
    <row r="13" spans="1:27" ht="15.6" x14ac:dyDescent="0.25">
      <c r="A13" s="193" t="s">
        <v>53</v>
      </c>
      <c r="B13" s="194"/>
      <c r="C13" s="194"/>
      <c r="D13" s="194"/>
      <c r="E13" s="4"/>
      <c r="F13" s="102" t="s">
        <v>61</v>
      </c>
      <c r="G13" s="70"/>
      <c r="H13" s="21"/>
      <c r="J13" s="22"/>
      <c r="K13" s="5"/>
      <c r="L13" s="6" t="s">
        <v>60</v>
      </c>
    </row>
    <row r="14" spans="1:27" ht="15.6" x14ac:dyDescent="0.25">
      <c r="A14" s="185" t="s">
        <v>54</v>
      </c>
      <c r="B14" s="186"/>
      <c r="C14" s="186"/>
      <c r="D14" s="186"/>
      <c r="E14" s="7"/>
      <c r="F14" s="104" t="s">
        <v>62</v>
      </c>
      <c r="G14" s="66"/>
      <c r="H14" s="23"/>
      <c r="J14" s="24"/>
      <c r="K14" s="8"/>
      <c r="L14" s="9" t="s">
        <v>59</v>
      </c>
    </row>
    <row r="15" spans="1:27" ht="14.4" x14ac:dyDescent="0.25">
      <c r="A15" s="187" t="s">
        <v>9</v>
      </c>
      <c r="B15" s="188"/>
      <c r="C15" s="188"/>
      <c r="D15" s="188"/>
      <c r="E15" s="188"/>
      <c r="F15" s="188"/>
      <c r="G15" s="189"/>
      <c r="H15" s="137" t="s">
        <v>1</v>
      </c>
      <c r="I15" s="138"/>
      <c r="J15" s="138"/>
      <c r="K15" s="138"/>
      <c r="L15" s="139"/>
    </row>
    <row r="16" spans="1:27" ht="14.4" x14ac:dyDescent="0.25">
      <c r="A16" s="25" t="s">
        <v>16</v>
      </c>
      <c r="B16" s="10"/>
      <c r="C16" s="10"/>
      <c r="D16" s="26"/>
      <c r="E16" s="27"/>
      <c r="F16" s="26"/>
      <c r="G16" s="26"/>
      <c r="H16" s="150" t="s">
        <v>63</v>
      </c>
      <c r="I16" s="151"/>
      <c r="J16" s="151"/>
      <c r="K16" s="151"/>
      <c r="L16" s="152"/>
    </row>
    <row r="17" spans="1:12" ht="14.4" x14ac:dyDescent="0.25">
      <c r="A17" s="25" t="s">
        <v>17</v>
      </c>
      <c r="B17" s="10"/>
      <c r="C17" s="10"/>
      <c r="D17" s="11"/>
      <c r="E17" s="57"/>
      <c r="F17" s="28"/>
      <c r="G17" s="110" t="s">
        <v>56</v>
      </c>
      <c r="H17" s="150" t="s">
        <v>46</v>
      </c>
      <c r="I17" s="151"/>
      <c r="J17" s="151"/>
      <c r="K17" s="151"/>
      <c r="L17" s="152"/>
    </row>
    <row r="18" spans="1:12" ht="14.4" x14ac:dyDescent="0.25">
      <c r="A18" s="25" t="s">
        <v>18</v>
      </c>
      <c r="B18" s="10"/>
      <c r="C18" s="10"/>
      <c r="D18" s="11"/>
      <c r="E18" s="57"/>
      <c r="F18" s="28"/>
      <c r="G18" s="111" t="s">
        <v>57</v>
      </c>
      <c r="H18" s="150" t="s">
        <v>47</v>
      </c>
      <c r="I18" s="151"/>
      <c r="J18" s="151"/>
      <c r="K18" s="151"/>
      <c r="L18" s="152"/>
    </row>
    <row r="19" spans="1:12" ht="16.2" thickBot="1" x14ac:dyDescent="0.3">
      <c r="A19" s="25" t="s">
        <v>14</v>
      </c>
      <c r="B19" s="68"/>
      <c r="C19" s="68"/>
      <c r="D19" s="28"/>
      <c r="F19" s="71"/>
      <c r="G19" s="112" t="s">
        <v>58</v>
      </c>
      <c r="H19" s="69" t="s">
        <v>40</v>
      </c>
      <c r="J19" s="12">
        <v>18</v>
      </c>
      <c r="K19" s="56"/>
      <c r="L19" s="103" t="s">
        <v>55</v>
      </c>
    </row>
    <row r="20" spans="1:12" s="105" customFormat="1" ht="9" customHeight="1" thickTop="1" thickBot="1" x14ac:dyDescent="0.3">
      <c r="A20" s="14"/>
      <c r="B20" s="13"/>
      <c r="C20" s="13"/>
      <c r="D20" s="14"/>
      <c r="E20" s="15"/>
      <c r="F20" s="14"/>
      <c r="G20" s="14"/>
      <c r="H20" s="29"/>
      <c r="I20" s="14"/>
      <c r="J20" s="30"/>
      <c r="K20" s="14"/>
      <c r="L20" s="14"/>
    </row>
    <row r="21" spans="1:12" s="16" customFormat="1" ht="21" customHeight="1" thickTop="1" x14ac:dyDescent="0.25">
      <c r="A21" s="162" t="s">
        <v>6</v>
      </c>
      <c r="B21" s="164" t="s">
        <v>12</v>
      </c>
      <c r="C21" s="164" t="s">
        <v>29</v>
      </c>
      <c r="D21" s="164" t="s">
        <v>2</v>
      </c>
      <c r="E21" s="182" t="s">
        <v>28</v>
      </c>
      <c r="F21" s="164" t="s">
        <v>8</v>
      </c>
      <c r="G21" s="160" t="s">
        <v>41</v>
      </c>
      <c r="H21" s="166" t="s">
        <v>7</v>
      </c>
      <c r="I21" s="164" t="s">
        <v>24</v>
      </c>
      <c r="J21" s="176" t="s">
        <v>21</v>
      </c>
      <c r="K21" s="178" t="s">
        <v>23</v>
      </c>
      <c r="L21" s="180" t="s">
        <v>13</v>
      </c>
    </row>
    <row r="22" spans="1:12" s="16" customFormat="1" ht="13.5" customHeight="1" thickBot="1" x14ac:dyDescent="0.3">
      <c r="A22" s="163"/>
      <c r="B22" s="165"/>
      <c r="C22" s="165"/>
      <c r="D22" s="165"/>
      <c r="E22" s="183"/>
      <c r="F22" s="165"/>
      <c r="G22" s="161"/>
      <c r="H22" s="167"/>
      <c r="I22" s="165"/>
      <c r="J22" s="177"/>
      <c r="K22" s="179"/>
      <c r="L22" s="181"/>
    </row>
    <row r="23" spans="1:12" ht="18" customHeight="1" x14ac:dyDescent="0.25">
      <c r="A23" s="90">
        <v>1</v>
      </c>
      <c r="B23" s="72">
        <v>14</v>
      </c>
      <c r="C23" s="72">
        <v>10105908624</v>
      </c>
      <c r="D23" s="73" t="s">
        <v>68</v>
      </c>
      <c r="E23" s="74" t="s">
        <v>69</v>
      </c>
      <c r="F23" s="75" t="s">
        <v>26</v>
      </c>
      <c r="G23" s="59" t="s">
        <v>70</v>
      </c>
      <c r="H23" s="58">
        <v>1.9834490740740739E-2</v>
      </c>
      <c r="I23" s="120" t="s">
        <v>38</v>
      </c>
      <c r="J23" s="82">
        <f>IFERROR($J$19*3600/(HOUR(H23)*3600+MINUTE(H23)*60+SECOND(H23)),"")</f>
        <v>37.80630105017503</v>
      </c>
      <c r="K23" s="113" t="s">
        <v>26</v>
      </c>
      <c r="L23" s="91"/>
    </row>
    <row r="24" spans="1:12" ht="18" customHeight="1" x14ac:dyDescent="0.25">
      <c r="A24" s="92">
        <f>A23</f>
        <v>1</v>
      </c>
      <c r="B24" s="60">
        <v>11</v>
      </c>
      <c r="C24" s="61">
        <v>10105092006</v>
      </c>
      <c r="D24" s="76" t="s">
        <v>71</v>
      </c>
      <c r="E24" s="77" t="s">
        <v>72</v>
      </c>
      <c r="F24" s="78" t="s">
        <v>26</v>
      </c>
      <c r="G24" s="124" t="s">
        <v>70</v>
      </c>
      <c r="H24" s="126">
        <f>H23</f>
        <v>1.9834490740740739E-2</v>
      </c>
      <c r="I24" s="121" t="s">
        <v>38</v>
      </c>
      <c r="J24" s="81">
        <f>J23</f>
        <v>37.80630105017503</v>
      </c>
      <c r="K24" s="114" t="s">
        <v>26</v>
      </c>
      <c r="L24" s="93"/>
    </row>
    <row r="25" spans="1:12" ht="18" customHeight="1" x14ac:dyDescent="0.25">
      <c r="A25" s="92">
        <f>A23</f>
        <v>1</v>
      </c>
      <c r="B25" s="61">
        <v>16</v>
      </c>
      <c r="C25" s="61">
        <v>10115078760</v>
      </c>
      <c r="D25" s="76" t="s">
        <v>73</v>
      </c>
      <c r="E25" s="77" t="s">
        <v>74</v>
      </c>
      <c r="F25" s="78" t="s">
        <v>30</v>
      </c>
      <c r="G25" s="124" t="s">
        <v>70</v>
      </c>
      <c r="H25" s="126">
        <f>H23</f>
        <v>1.9834490740740739E-2</v>
      </c>
      <c r="I25" s="121" t="s">
        <v>38</v>
      </c>
      <c r="J25" s="79">
        <f>J23</f>
        <v>37.80630105017503</v>
      </c>
      <c r="K25" s="114" t="s">
        <v>26</v>
      </c>
      <c r="L25" s="93"/>
    </row>
    <row r="26" spans="1:12" ht="18" customHeight="1" thickBot="1" x14ac:dyDescent="0.3">
      <c r="A26" s="94">
        <f>A23</f>
        <v>1</v>
      </c>
      <c r="B26" s="62">
        <v>17</v>
      </c>
      <c r="C26" s="62">
        <v>10104689858</v>
      </c>
      <c r="D26" s="63" t="s">
        <v>75</v>
      </c>
      <c r="E26" s="64" t="s">
        <v>76</v>
      </c>
      <c r="F26" s="65" t="s">
        <v>30</v>
      </c>
      <c r="G26" s="125" t="s">
        <v>70</v>
      </c>
      <c r="H26" s="127">
        <f>H23</f>
        <v>1.9834490740740739E-2</v>
      </c>
      <c r="I26" s="122" t="s">
        <v>38</v>
      </c>
      <c r="J26" s="80">
        <f>J23</f>
        <v>37.80630105017503</v>
      </c>
      <c r="K26" s="115" t="s">
        <v>26</v>
      </c>
      <c r="L26" s="95"/>
    </row>
    <row r="27" spans="1:12" ht="18" customHeight="1" x14ac:dyDescent="0.25">
      <c r="A27" s="90">
        <v>2</v>
      </c>
      <c r="B27" s="72">
        <v>1</v>
      </c>
      <c r="C27" s="72">
        <v>10111058920</v>
      </c>
      <c r="D27" s="73" t="s">
        <v>77</v>
      </c>
      <c r="E27" s="74" t="s">
        <v>78</v>
      </c>
      <c r="F27" s="75" t="s">
        <v>30</v>
      </c>
      <c r="G27" s="59" t="s">
        <v>49</v>
      </c>
      <c r="H27" s="58">
        <v>1.984375E-2</v>
      </c>
      <c r="I27" s="120">
        <f>H27-$H$23</f>
        <v>9.259259259260938E-6</v>
      </c>
      <c r="J27" s="82">
        <f>IFERROR($J$19*3600/(HOUR(H27)*3600+MINUTE(H27)*60+SECOND(H27)),"")</f>
        <v>37.80630105017503</v>
      </c>
      <c r="K27" s="113" t="s">
        <v>26</v>
      </c>
      <c r="L27" s="91"/>
    </row>
    <row r="28" spans="1:12" ht="18" customHeight="1" x14ac:dyDescent="0.25">
      <c r="A28" s="92">
        <f>A27</f>
        <v>2</v>
      </c>
      <c r="B28" s="60">
        <v>2</v>
      </c>
      <c r="C28" s="61">
        <v>10105526785</v>
      </c>
      <c r="D28" s="76" t="s">
        <v>79</v>
      </c>
      <c r="E28" s="77" t="s">
        <v>80</v>
      </c>
      <c r="F28" s="78" t="s">
        <v>30</v>
      </c>
      <c r="G28" s="99" t="s">
        <v>49</v>
      </c>
      <c r="H28" s="126">
        <f>H27</f>
        <v>1.984375E-2</v>
      </c>
      <c r="I28" s="121">
        <f>I27</f>
        <v>9.259259259260938E-6</v>
      </c>
      <c r="J28" s="81">
        <f>J27</f>
        <v>37.80630105017503</v>
      </c>
      <c r="K28" s="114" t="s">
        <v>26</v>
      </c>
      <c r="L28" s="93"/>
    </row>
    <row r="29" spans="1:12" ht="18" customHeight="1" x14ac:dyDescent="0.25">
      <c r="A29" s="92">
        <f>A27</f>
        <v>2</v>
      </c>
      <c r="B29" s="61">
        <v>3</v>
      </c>
      <c r="C29" s="61">
        <v>10123783704</v>
      </c>
      <c r="D29" s="76" t="s">
        <v>81</v>
      </c>
      <c r="E29" s="77" t="s">
        <v>82</v>
      </c>
      <c r="F29" s="78" t="s">
        <v>30</v>
      </c>
      <c r="G29" s="99" t="s">
        <v>49</v>
      </c>
      <c r="H29" s="126">
        <f>H27</f>
        <v>1.984375E-2</v>
      </c>
      <c r="I29" s="121">
        <f>I27</f>
        <v>9.259259259260938E-6</v>
      </c>
      <c r="J29" s="79">
        <f>J27</f>
        <v>37.80630105017503</v>
      </c>
      <c r="K29" s="114" t="s">
        <v>26</v>
      </c>
      <c r="L29" s="93"/>
    </row>
    <row r="30" spans="1:12" ht="18" customHeight="1" thickBot="1" x14ac:dyDescent="0.3">
      <c r="A30" s="94">
        <f>A27</f>
        <v>2</v>
      </c>
      <c r="B30" s="62">
        <v>4</v>
      </c>
      <c r="C30" s="62">
        <v>10111188252</v>
      </c>
      <c r="D30" s="63" t="s">
        <v>83</v>
      </c>
      <c r="E30" s="64" t="s">
        <v>84</v>
      </c>
      <c r="F30" s="65" t="s">
        <v>30</v>
      </c>
      <c r="G30" s="100" t="s">
        <v>49</v>
      </c>
      <c r="H30" s="127">
        <f>H27</f>
        <v>1.984375E-2</v>
      </c>
      <c r="I30" s="122">
        <f>I27</f>
        <v>9.259259259260938E-6</v>
      </c>
      <c r="J30" s="80">
        <f>J27</f>
        <v>37.80630105017503</v>
      </c>
      <c r="K30" s="115" t="s">
        <v>26</v>
      </c>
      <c r="L30" s="95"/>
    </row>
    <row r="31" spans="1:12" ht="18" customHeight="1" x14ac:dyDescent="0.25">
      <c r="A31" s="90">
        <v>3</v>
      </c>
      <c r="B31" s="72">
        <v>33</v>
      </c>
      <c r="C31" s="72">
        <v>10117352200</v>
      </c>
      <c r="D31" s="73" t="s">
        <v>85</v>
      </c>
      <c r="E31" s="74" t="s">
        <v>86</v>
      </c>
      <c r="F31" s="75" t="s">
        <v>26</v>
      </c>
      <c r="G31" s="59" t="s">
        <v>87</v>
      </c>
      <c r="H31" s="58">
        <v>2.0241898148148148E-2</v>
      </c>
      <c r="I31" s="120">
        <f>H31-$H$23</f>
        <v>4.0740740740740841E-4</v>
      </c>
      <c r="J31" s="82">
        <f>IFERROR($J$19*3600/(HOUR(H31)*3600+MINUTE(H31)*60+SECOND(H31)),"")</f>
        <v>37.049742710120071</v>
      </c>
      <c r="K31" s="113"/>
      <c r="L31" s="91"/>
    </row>
    <row r="32" spans="1:12" ht="18" customHeight="1" x14ac:dyDescent="0.25">
      <c r="A32" s="92">
        <f>A31</f>
        <v>3</v>
      </c>
      <c r="B32" s="60">
        <v>34</v>
      </c>
      <c r="C32" s="61">
        <v>10117450816</v>
      </c>
      <c r="D32" s="76" t="s">
        <v>88</v>
      </c>
      <c r="E32" s="77" t="s">
        <v>89</v>
      </c>
      <c r="F32" s="78" t="s">
        <v>26</v>
      </c>
      <c r="G32" s="99" t="s">
        <v>87</v>
      </c>
      <c r="H32" s="126">
        <f>H31</f>
        <v>2.0241898148148148E-2</v>
      </c>
      <c r="I32" s="121">
        <f>I31</f>
        <v>4.0740740740740841E-4</v>
      </c>
      <c r="J32" s="81">
        <f>J31</f>
        <v>37.049742710120071</v>
      </c>
      <c r="K32" s="114"/>
      <c r="L32" s="93"/>
    </row>
    <row r="33" spans="1:12" ht="18" customHeight="1" x14ac:dyDescent="0.25">
      <c r="A33" s="92">
        <f>A31</f>
        <v>3</v>
      </c>
      <c r="B33" s="61">
        <v>35</v>
      </c>
      <c r="C33" s="61">
        <v>10117452331</v>
      </c>
      <c r="D33" s="76" t="s">
        <v>90</v>
      </c>
      <c r="E33" s="77" t="s">
        <v>91</v>
      </c>
      <c r="F33" s="78" t="s">
        <v>26</v>
      </c>
      <c r="G33" s="99" t="s">
        <v>87</v>
      </c>
      <c r="H33" s="126">
        <f>H31</f>
        <v>2.0241898148148148E-2</v>
      </c>
      <c r="I33" s="121">
        <f>I31</f>
        <v>4.0740740740740841E-4</v>
      </c>
      <c r="J33" s="79">
        <f>J31</f>
        <v>37.049742710120071</v>
      </c>
      <c r="K33" s="114"/>
      <c r="L33" s="93"/>
    </row>
    <row r="34" spans="1:12" ht="18" customHeight="1" thickBot="1" x14ac:dyDescent="0.3">
      <c r="A34" s="94"/>
      <c r="B34" s="62">
        <v>36</v>
      </c>
      <c r="C34" s="62">
        <v>10122947682</v>
      </c>
      <c r="D34" s="63" t="s">
        <v>92</v>
      </c>
      <c r="E34" s="64" t="s">
        <v>91</v>
      </c>
      <c r="F34" s="65" t="s">
        <v>42</v>
      </c>
      <c r="G34" s="100" t="s">
        <v>87</v>
      </c>
      <c r="H34" s="127">
        <f>H31</f>
        <v>2.0241898148148148E-2</v>
      </c>
      <c r="I34" s="122"/>
      <c r="J34" s="80"/>
      <c r="K34" s="115"/>
      <c r="L34" s="95"/>
    </row>
    <row r="35" spans="1:12" ht="18" customHeight="1" x14ac:dyDescent="0.25">
      <c r="A35" s="90">
        <v>4</v>
      </c>
      <c r="B35" s="72">
        <v>28</v>
      </c>
      <c r="C35" s="72">
        <v>10116980970</v>
      </c>
      <c r="D35" s="73" t="s">
        <v>93</v>
      </c>
      <c r="E35" s="74" t="s">
        <v>94</v>
      </c>
      <c r="F35" s="75" t="s">
        <v>42</v>
      </c>
      <c r="G35" s="59" t="s">
        <v>95</v>
      </c>
      <c r="H35" s="58">
        <v>2.1811342592592594E-2</v>
      </c>
      <c r="I35" s="120">
        <f>H35-$H$23</f>
        <v>1.9768518518518546E-3</v>
      </c>
      <c r="J35" s="82">
        <f>IFERROR($J$19*3600/(HOUR(H35)*3600+MINUTE(H35)*60+SECOND(H35)),"")</f>
        <v>34.376657824933687</v>
      </c>
      <c r="K35" s="113"/>
      <c r="L35" s="91"/>
    </row>
    <row r="36" spans="1:12" ht="18" customHeight="1" x14ac:dyDescent="0.25">
      <c r="A36" s="92">
        <f>A35</f>
        <v>4</v>
      </c>
      <c r="B36" s="60">
        <v>29</v>
      </c>
      <c r="C36" s="61">
        <v>10130755980</v>
      </c>
      <c r="D36" s="76" t="s">
        <v>96</v>
      </c>
      <c r="E36" s="77">
        <v>39067</v>
      </c>
      <c r="F36" s="78" t="s">
        <v>42</v>
      </c>
      <c r="G36" s="99" t="s">
        <v>95</v>
      </c>
      <c r="H36" s="126">
        <f>H35</f>
        <v>2.1811342592592594E-2</v>
      </c>
      <c r="I36" s="81">
        <f>I35</f>
        <v>1.9768518518518546E-3</v>
      </c>
      <c r="J36" s="81">
        <f>J35</f>
        <v>34.376657824933687</v>
      </c>
      <c r="K36" s="114"/>
      <c r="L36" s="93"/>
    </row>
    <row r="37" spans="1:12" ht="18" customHeight="1" x14ac:dyDescent="0.25">
      <c r="A37" s="92">
        <f>A35</f>
        <v>4</v>
      </c>
      <c r="B37" s="61">
        <v>30</v>
      </c>
      <c r="C37" s="61">
        <v>10124554044</v>
      </c>
      <c r="D37" s="76" t="s">
        <v>97</v>
      </c>
      <c r="E37" s="77" t="s">
        <v>98</v>
      </c>
      <c r="F37" s="78" t="s">
        <v>42</v>
      </c>
      <c r="G37" s="99" t="s">
        <v>95</v>
      </c>
      <c r="H37" s="126">
        <f>H35</f>
        <v>2.1811342592592594E-2</v>
      </c>
      <c r="I37" s="79">
        <f>I35</f>
        <v>1.9768518518518546E-3</v>
      </c>
      <c r="J37" s="79">
        <f>J35</f>
        <v>34.376657824933687</v>
      </c>
      <c r="K37" s="114"/>
      <c r="L37" s="93"/>
    </row>
    <row r="38" spans="1:12" ht="18" customHeight="1" thickBot="1" x14ac:dyDescent="0.3">
      <c r="A38" s="94">
        <f>A35</f>
        <v>4</v>
      </c>
      <c r="B38" s="62">
        <v>31</v>
      </c>
      <c r="C38" s="62">
        <v>10104582754</v>
      </c>
      <c r="D38" s="63" t="s">
        <v>99</v>
      </c>
      <c r="E38" s="64" t="s">
        <v>100</v>
      </c>
      <c r="F38" s="65" t="s">
        <v>26</v>
      </c>
      <c r="G38" s="100" t="s">
        <v>95</v>
      </c>
      <c r="H38" s="127">
        <f>H35</f>
        <v>2.1811342592592594E-2</v>
      </c>
      <c r="I38" s="80"/>
      <c r="J38" s="80"/>
      <c r="K38" s="115"/>
      <c r="L38" s="95"/>
    </row>
    <row r="39" spans="1:12" ht="18" customHeight="1" x14ac:dyDescent="0.25">
      <c r="A39" s="90">
        <v>5</v>
      </c>
      <c r="B39" s="72">
        <v>38</v>
      </c>
      <c r="C39" s="72">
        <v>10120121851</v>
      </c>
      <c r="D39" s="73" t="s">
        <v>101</v>
      </c>
      <c r="E39" s="74" t="s">
        <v>102</v>
      </c>
      <c r="F39" s="75" t="s">
        <v>30</v>
      </c>
      <c r="G39" s="59" t="s">
        <v>103</v>
      </c>
      <c r="H39" s="58">
        <v>2.1942129629629631E-2</v>
      </c>
      <c r="I39" s="120">
        <f>H39-$H$23</f>
        <v>2.1076388888888915E-3</v>
      </c>
      <c r="J39" s="82">
        <f>IFERROR($J$19*3600/(HOUR(H39)*3600+MINUTE(H39)*60+SECOND(H39)),"")</f>
        <v>34.177215189873415</v>
      </c>
      <c r="K39" s="113"/>
      <c r="L39" s="91"/>
    </row>
    <row r="40" spans="1:12" ht="18" customHeight="1" x14ac:dyDescent="0.25">
      <c r="A40" s="92">
        <f>A39</f>
        <v>5</v>
      </c>
      <c r="B40" s="60">
        <v>40</v>
      </c>
      <c r="C40" s="61">
        <v>10114924368</v>
      </c>
      <c r="D40" s="76" t="s">
        <v>104</v>
      </c>
      <c r="E40" s="77" t="s">
        <v>105</v>
      </c>
      <c r="F40" s="78" t="s">
        <v>30</v>
      </c>
      <c r="G40" s="99" t="s">
        <v>103</v>
      </c>
      <c r="H40" s="126">
        <f>H39</f>
        <v>2.1942129629629631E-2</v>
      </c>
      <c r="I40" s="81">
        <f>I39</f>
        <v>2.1076388888888915E-3</v>
      </c>
      <c r="J40" s="81">
        <f>J39</f>
        <v>34.177215189873415</v>
      </c>
      <c r="K40" s="114"/>
      <c r="L40" s="93"/>
    </row>
    <row r="41" spans="1:12" ht="18" customHeight="1" x14ac:dyDescent="0.25">
      <c r="A41" s="92">
        <f>A39</f>
        <v>5</v>
      </c>
      <c r="B41" s="61">
        <v>41</v>
      </c>
      <c r="C41" s="61">
        <v>10125480796</v>
      </c>
      <c r="D41" s="76" t="s">
        <v>106</v>
      </c>
      <c r="E41" s="77" t="s">
        <v>107</v>
      </c>
      <c r="F41" s="78" t="s">
        <v>42</v>
      </c>
      <c r="G41" s="99" t="s">
        <v>103</v>
      </c>
      <c r="H41" s="126">
        <f>H39</f>
        <v>2.1942129629629631E-2</v>
      </c>
      <c r="I41" s="79">
        <f>I39</f>
        <v>2.1076388888888915E-3</v>
      </c>
      <c r="J41" s="79">
        <f>J39</f>
        <v>34.177215189873415</v>
      </c>
      <c r="K41" s="114"/>
      <c r="L41" s="93"/>
    </row>
    <row r="42" spans="1:12" ht="18" customHeight="1" thickBot="1" x14ac:dyDescent="0.3">
      <c r="A42" s="94">
        <f>A39</f>
        <v>5</v>
      </c>
      <c r="B42" s="62">
        <v>42</v>
      </c>
      <c r="C42" s="62">
        <v>10117684020</v>
      </c>
      <c r="D42" s="63" t="s">
        <v>108</v>
      </c>
      <c r="E42" s="64" t="s">
        <v>109</v>
      </c>
      <c r="F42" s="65" t="s">
        <v>26</v>
      </c>
      <c r="G42" s="100" t="s">
        <v>103</v>
      </c>
      <c r="H42" s="127">
        <f>H39</f>
        <v>2.1942129629629631E-2</v>
      </c>
      <c r="I42" s="80"/>
      <c r="J42" s="80"/>
      <c r="K42" s="115"/>
      <c r="L42" s="95"/>
    </row>
    <row r="43" spans="1:12" ht="18" customHeight="1" x14ac:dyDescent="0.25">
      <c r="A43" s="90">
        <v>6</v>
      </c>
      <c r="B43" s="72">
        <v>13</v>
      </c>
      <c r="C43" s="72">
        <v>10104923769</v>
      </c>
      <c r="D43" s="73" t="s">
        <v>110</v>
      </c>
      <c r="E43" s="74" t="s">
        <v>111</v>
      </c>
      <c r="F43" s="75" t="s">
        <v>26</v>
      </c>
      <c r="G43" s="59" t="s">
        <v>70</v>
      </c>
      <c r="H43" s="58">
        <v>2.2181712962962962E-2</v>
      </c>
      <c r="I43" s="120">
        <f>H43-$H$23</f>
        <v>2.3472222222222228E-3</v>
      </c>
      <c r="J43" s="82">
        <f>IFERROR($J$19*3600/(HOUR(H43)*3600+MINUTE(H43)*60+SECOND(H43)),"")</f>
        <v>33.820459290187891</v>
      </c>
      <c r="K43" s="113"/>
      <c r="L43" s="91"/>
    </row>
    <row r="44" spans="1:12" ht="18" customHeight="1" x14ac:dyDescent="0.25">
      <c r="A44" s="92">
        <f>A43</f>
        <v>6</v>
      </c>
      <c r="B44" s="60">
        <v>18</v>
      </c>
      <c r="C44" s="61">
        <v>10104617817</v>
      </c>
      <c r="D44" s="76" t="s">
        <v>112</v>
      </c>
      <c r="E44" s="77" t="s">
        <v>113</v>
      </c>
      <c r="F44" s="78" t="s">
        <v>26</v>
      </c>
      <c r="G44" s="99" t="s">
        <v>70</v>
      </c>
      <c r="H44" s="126">
        <f>H43</f>
        <v>2.2181712962962962E-2</v>
      </c>
      <c r="I44" s="81">
        <f>I43</f>
        <v>2.3472222222222228E-3</v>
      </c>
      <c r="J44" s="81">
        <f>J43</f>
        <v>33.820459290187891</v>
      </c>
      <c r="K44" s="114"/>
      <c r="L44" s="93"/>
    </row>
    <row r="45" spans="1:12" ht="18" customHeight="1" x14ac:dyDescent="0.25">
      <c r="A45" s="92">
        <f>A43</f>
        <v>6</v>
      </c>
      <c r="B45" s="61">
        <v>12</v>
      </c>
      <c r="C45" s="61">
        <v>10115074720</v>
      </c>
      <c r="D45" s="76" t="s">
        <v>114</v>
      </c>
      <c r="E45" s="77" t="s">
        <v>115</v>
      </c>
      <c r="F45" s="78" t="s">
        <v>26</v>
      </c>
      <c r="G45" s="99" t="s">
        <v>70</v>
      </c>
      <c r="H45" s="126">
        <f>H43</f>
        <v>2.2181712962962962E-2</v>
      </c>
      <c r="I45" s="79">
        <f>I43</f>
        <v>2.3472222222222228E-3</v>
      </c>
      <c r="J45" s="79">
        <f>J43</f>
        <v>33.820459290187891</v>
      </c>
      <c r="K45" s="114"/>
      <c r="L45" s="93"/>
    </row>
    <row r="46" spans="1:12" ht="18" customHeight="1" thickBot="1" x14ac:dyDescent="0.3">
      <c r="A46" s="94">
        <f>A43</f>
        <v>6</v>
      </c>
      <c r="B46" s="62">
        <v>15</v>
      </c>
      <c r="C46" s="62">
        <v>10113848173</v>
      </c>
      <c r="D46" s="63" t="s">
        <v>116</v>
      </c>
      <c r="E46" s="64" t="s">
        <v>117</v>
      </c>
      <c r="F46" s="65" t="s">
        <v>26</v>
      </c>
      <c r="G46" s="100" t="s">
        <v>70</v>
      </c>
      <c r="H46" s="127">
        <f>H43</f>
        <v>2.2181712962962962E-2</v>
      </c>
      <c r="I46" s="80"/>
      <c r="J46" s="80"/>
      <c r="K46" s="115"/>
      <c r="L46" s="95"/>
    </row>
    <row r="47" spans="1:12" ht="18" customHeight="1" x14ac:dyDescent="0.25">
      <c r="A47" s="90">
        <v>7</v>
      </c>
      <c r="B47" s="72">
        <v>6</v>
      </c>
      <c r="C47" s="72">
        <v>10107168715</v>
      </c>
      <c r="D47" s="73" t="s">
        <v>118</v>
      </c>
      <c r="E47" s="74" t="s">
        <v>119</v>
      </c>
      <c r="F47" s="75" t="s">
        <v>26</v>
      </c>
      <c r="G47" s="59" t="s">
        <v>120</v>
      </c>
      <c r="H47" s="58">
        <v>2.2343749999999999E-2</v>
      </c>
      <c r="I47" s="120">
        <f>H47-$H$23</f>
        <v>2.5092592592592597E-3</v>
      </c>
      <c r="J47" s="82">
        <f>IFERROR($J$19*3600/(HOUR(H47)*3600+MINUTE(H47)*60+SECOND(H47)),"")</f>
        <v>33.575129533678755</v>
      </c>
      <c r="K47" s="113"/>
      <c r="L47" s="91"/>
    </row>
    <row r="48" spans="1:12" ht="18" customHeight="1" x14ac:dyDescent="0.25">
      <c r="A48" s="92">
        <f>A47</f>
        <v>7</v>
      </c>
      <c r="B48" s="60">
        <v>7</v>
      </c>
      <c r="C48" s="61">
        <v>10114420372</v>
      </c>
      <c r="D48" s="76" t="s">
        <v>121</v>
      </c>
      <c r="E48" s="77" t="s">
        <v>122</v>
      </c>
      <c r="F48" s="78" t="s">
        <v>30</v>
      </c>
      <c r="G48" s="99" t="s">
        <v>120</v>
      </c>
      <c r="H48" s="126">
        <f>H47</f>
        <v>2.2343749999999999E-2</v>
      </c>
      <c r="I48" s="81">
        <f>I47</f>
        <v>2.5092592592592597E-3</v>
      </c>
      <c r="J48" s="81">
        <f>J47</f>
        <v>33.575129533678755</v>
      </c>
      <c r="K48" s="114"/>
      <c r="L48" s="93"/>
    </row>
    <row r="49" spans="1:12" ht="18" customHeight="1" x14ac:dyDescent="0.25">
      <c r="A49" s="92">
        <f>A47</f>
        <v>7</v>
      </c>
      <c r="B49" s="61">
        <v>8</v>
      </c>
      <c r="C49" s="61">
        <v>10126306007</v>
      </c>
      <c r="D49" s="76" t="s">
        <v>123</v>
      </c>
      <c r="E49" s="77" t="s">
        <v>124</v>
      </c>
      <c r="F49" s="78" t="s">
        <v>42</v>
      </c>
      <c r="G49" s="99" t="s">
        <v>120</v>
      </c>
      <c r="H49" s="126">
        <f>H47</f>
        <v>2.2343749999999999E-2</v>
      </c>
      <c r="I49" s="79">
        <f>I47</f>
        <v>2.5092592592592597E-3</v>
      </c>
      <c r="J49" s="79">
        <f>J47</f>
        <v>33.575129533678755</v>
      </c>
      <c r="K49" s="114"/>
      <c r="L49" s="93"/>
    </row>
    <row r="50" spans="1:12" ht="18" customHeight="1" thickBot="1" x14ac:dyDescent="0.3">
      <c r="A50" s="94">
        <f>A47</f>
        <v>7</v>
      </c>
      <c r="B50" s="62">
        <v>9</v>
      </c>
      <c r="C50" s="62">
        <v>10126304993</v>
      </c>
      <c r="D50" s="63" t="s">
        <v>125</v>
      </c>
      <c r="E50" s="64" t="s">
        <v>126</v>
      </c>
      <c r="F50" s="65" t="s">
        <v>42</v>
      </c>
      <c r="G50" s="100" t="s">
        <v>120</v>
      </c>
      <c r="H50" s="127">
        <f>H47</f>
        <v>2.2343749999999999E-2</v>
      </c>
      <c r="I50" s="80"/>
      <c r="J50" s="80"/>
      <c r="K50" s="115"/>
      <c r="L50" s="95"/>
    </row>
    <row r="51" spans="1:12" ht="18" customHeight="1" x14ac:dyDescent="0.25">
      <c r="A51" s="90">
        <v>8</v>
      </c>
      <c r="B51" s="72">
        <v>19</v>
      </c>
      <c r="C51" s="72">
        <v>10127850125</v>
      </c>
      <c r="D51" s="73" t="s">
        <v>127</v>
      </c>
      <c r="E51" s="74" t="s">
        <v>128</v>
      </c>
      <c r="F51" s="75" t="s">
        <v>42</v>
      </c>
      <c r="G51" s="59" t="s">
        <v>129</v>
      </c>
      <c r="H51" s="58">
        <v>2.2925925925925929E-2</v>
      </c>
      <c r="I51" s="120">
        <f>H51-$H$23</f>
        <v>3.0914351851851901E-3</v>
      </c>
      <c r="J51" s="82">
        <f>IFERROR($J$19*3600/(HOUR(H51)*3600+MINUTE(H51)*60+SECOND(H51)),"")</f>
        <v>32.710752145381122</v>
      </c>
      <c r="K51" s="113"/>
      <c r="L51" s="91"/>
    </row>
    <row r="52" spans="1:12" ht="18" customHeight="1" x14ac:dyDescent="0.25">
      <c r="A52" s="92">
        <f>A51</f>
        <v>8</v>
      </c>
      <c r="B52" s="60">
        <v>20</v>
      </c>
      <c r="C52" s="61">
        <v>10127430395</v>
      </c>
      <c r="D52" s="76" t="s">
        <v>130</v>
      </c>
      <c r="E52" s="77" t="s">
        <v>131</v>
      </c>
      <c r="F52" s="78" t="s">
        <v>42</v>
      </c>
      <c r="G52" s="99" t="s">
        <v>129</v>
      </c>
      <c r="H52" s="126">
        <f>H51</f>
        <v>2.2925925925925929E-2</v>
      </c>
      <c r="I52" s="81">
        <f>I51</f>
        <v>3.0914351851851901E-3</v>
      </c>
      <c r="J52" s="81">
        <f>J51</f>
        <v>32.710752145381122</v>
      </c>
      <c r="K52" s="114"/>
      <c r="L52" s="93"/>
    </row>
    <row r="53" spans="1:12" ht="18" customHeight="1" x14ac:dyDescent="0.25">
      <c r="A53" s="92">
        <f>A51</f>
        <v>8</v>
      </c>
      <c r="B53" s="61">
        <v>21</v>
      </c>
      <c r="C53" s="61">
        <v>10126044713</v>
      </c>
      <c r="D53" s="76" t="s">
        <v>132</v>
      </c>
      <c r="E53" s="77" t="s">
        <v>133</v>
      </c>
      <c r="F53" s="78" t="s">
        <v>42</v>
      </c>
      <c r="G53" s="99" t="s">
        <v>129</v>
      </c>
      <c r="H53" s="126">
        <f>H51</f>
        <v>2.2925925925925929E-2</v>
      </c>
      <c r="I53" s="79">
        <f>I51</f>
        <v>3.0914351851851901E-3</v>
      </c>
      <c r="J53" s="79">
        <f>J51</f>
        <v>32.710752145381122</v>
      </c>
      <c r="K53" s="114"/>
      <c r="L53" s="93"/>
    </row>
    <row r="54" spans="1:12" ht="18" customHeight="1" thickBot="1" x14ac:dyDescent="0.3">
      <c r="A54" s="94">
        <f>A51</f>
        <v>8</v>
      </c>
      <c r="B54" s="62">
        <v>22</v>
      </c>
      <c r="C54" s="62">
        <v>10126707242</v>
      </c>
      <c r="D54" s="63" t="s">
        <v>134</v>
      </c>
      <c r="E54" s="64" t="s">
        <v>135</v>
      </c>
      <c r="F54" s="65" t="s">
        <v>42</v>
      </c>
      <c r="G54" s="100" t="s">
        <v>129</v>
      </c>
      <c r="H54" s="127">
        <f>H51</f>
        <v>2.2925925925925929E-2</v>
      </c>
      <c r="I54" s="80"/>
      <c r="J54" s="80"/>
      <c r="K54" s="115"/>
      <c r="L54" s="95"/>
    </row>
    <row r="55" spans="1:12" ht="18" customHeight="1" x14ac:dyDescent="0.25">
      <c r="A55" s="90">
        <v>9</v>
      </c>
      <c r="B55" s="72">
        <v>23</v>
      </c>
      <c r="C55" s="72">
        <v>10099851477</v>
      </c>
      <c r="D55" s="73" t="s">
        <v>136</v>
      </c>
      <c r="E55" s="74">
        <v>39278</v>
      </c>
      <c r="F55" s="75" t="s">
        <v>42</v>
      </c>
      <c r="G55" s="59" t="s">
        <v>129</v>
      </c>
      <c r="H55" s="58">
        <v>2.9290509259259259E-2</v>
      </c>
      <c r="I55" s="120">
        <f>H55-$H$23</f>
        <v>9.4560185185185198E-3</v>
      </c>
      <c r="J55" s="82">
        <f>IFERROR($J$19*3600/(HOUR(H55)*3600+MINUTE(H55)*60+SECOND(H55)),"")</f>
        <v>25.602528644804426</v>
      </c>
      <c r="K55" s="113"/>
      <c r="L55" s="91"/>
    </row>
    <row r="56" spans="1:12" ht="18" customHeight="1" x14ac:dyDescent="0.25">
      <c r="A56" s="92">
        <f>A55</f>
        <v>9</v>
      </c>
      <c r="B56" s="60">
        <v>24</v>
      </c>
      <c r="C56" s="61">
        <v>10123474718</v>
      </c>
      <c r="D56" s="76" t="s">
        <v>137</v>
      </c>
      <c r="E56" s="77" t="s">
        <v>138</v>
      </c>
      <c r="F56" s="78" t="s">
        <v>42</v>
      </c>
      <c r="G56" s="99" t="s">
        <v>129</v>
      </c>
      <c r="H56" s="126">
        <f>H55</f>
        <v>2.9290509259259259E-2</v>
      </c>
      <c r="I56" s="121">
        <f>I55</f>
        <v>9.4560185185185198E-3</v>
      </c>
      <c r="J56" s="81">
        <f>J55</f>
        <v>25.602528644804426</v>
      </c>
      <c r="K56" s="114"/>
      <c r="L56" s="93"/>
    </row>
    <row r="57" spans="1:12" ht="18" customHeight="1" x14ac:dyDescent="0.25">
      <c r="A57" s="92">
        <f>A55</f>
        <v>9</v>
      </c>
      <c r="B57" s="61">
        <v>25</v>
      </c>
      <c r="C57" s="61">
        <v>10099851780</v>
      </c>
      <c r="D57" s="76" t="s">
        <v>139</v>
      </c>
      <c r="E57" s="77">
        <v>39302</v>
      </c>
      <c r="F57" s="78" t="s">
        <v>42</v>
      </c>
      <c r="G57" s="99" t="s">
        <v>129</v>
      </c>
      <c r="H57" s="126">
        <f>H55</f>
        <v>2.9290509259259259E-2</v>
      </c>
      <c r="I57" s="121">
        <f>I55</f>
        <v>9.4560185185185198E-3</v>
      </c>
      <c r="J57" s="79">
        <f>J55</f>
        <v>25.602528644804426</v>
      </c>
      <c r="K57" s="114"/>
      <c r="L57" s="93"/>
    </row>
    <row r="58" spans="1:12" ht="18" customHeight="1" thickBot="1" x14ac:dyDescent="0.3">
      <c r="A58" s="128">
        <f>A55</f>
        <v>9</v>
      </c>
      <c r="B58" s="116">
        <v>26</v>
      </c>
      <c r="C58" s="116">
        <v>10125507674</v>
      </c>
      <c r="D58" s="129" t="s">
        <v>140</v>
      </c>
      <c r="E58" s="130" t="s">
        <v>141</v>
      </c>
      <c r="F58" s="131" t="s">
        <v>42</v>
      </c>
      <c r="G58" s="132" t="s">
        <v>129</v>
      </c>
      <c r="H58" s="133">
        <f>H55</f>
        <v>2.9290509259259259E-2</v>
      </c>
      <c r="I58" s="123">
        <f>I55</f>
        <v>9.4560185185185198E-3</v>
      </c>
      <c r="J58" s="117"/>
      <c r="K58" s="118"/>
      <c r="L58" s="119"/>
    </row>
    <row r="59" spans="1:12" ht="6.75" customHeight="1" thickTop="1" thickBot="1" x14ac:dyDescent="0.35">
      <c r="A59" s="31"/>
      <c r="B59" s="32"/>
      <c r="C59" s="32"/>
      <c r="D59" s="1"/>
      <c r="E59" s="33"/>
      <c r="F59" s="18"/>
      <c r="G59" s="18"/>
      <c r="H59" s="34"/>
      <c r="I59" s="35"/>
      <c r="J59" s="36"/>
      <c r="K59" s="35"/>
      <c r="L59" s="35"/>
    </row>
    <row r="60" spans="1:12" ht="15" thickTop="1" x14ac:dyDescent="0.25">
      <c r="A60" s="147" t="s">
        <v>5</v>
      </c>
      <c r="B60" s="148"/>
      <c r="C60" s="148"/>
      <c r="D60" s="148"/>
      <c r="E60" s="101"/>
      <c r="F60" s="101"/>
      <c r="G60" s="148" t="s">
        <v>39</v>
      </c>
      <c r="H60" s="148"/>
      <c r="I60" s="148"/>
      <c r="J60" s="148"/>
      <c r="K60" s="148"/>
      <c r="L60" s="149"/>
    </row>
    <row r="61" spans="1:12" x14ac:dyDescent="0.25">
      <c r="A61" s="169" t="s">
        <v>67</v>
      </c>
      <c r="B61" s="170"/>
      <c r="C61" s="170"/>
      <c r="D61" s="171"/>
      <c r="E61" s="2"/>
      <c r="F61" s="83"/>
      <c r="G61" s="37" t="s">
        <v>27</v>
      </c>
      <c r="H61" s="97">
        <v>7</v>
      </c>
      <c r="I61" s="38"/>
      <c r="J61" s="39"/>
      <c r="K61" s="86" t="s">
        <v>25</v>
      </c>
      <c r="L61" s="87">
        <f>COUNTIF(F23:F58,"ЗМС")</f>
        <v>0</v>
      </c>
    </row>
    <row r="62" spans="1:12" x14ac:dyDescent="0.25">
      <c r="A62" s="169" t="s">
        <v>65</v>
      </c>
      <c r="B62" s="170"/>
      <c r="C62" s="170"/>
      <c r="D62" s="171"/>
      <c r="E62" s="2"/>
      <c r="F62" s="84"/>
      <c r="G62" s="41" t="s">
        <v>31</v>
      </c>
      <c r="H62" s="96">
        <v>9</v>
      </c>
      <c r="I62" s="43"/>
      <c r="J62" s="44"/>
      <c r="K62" s="86" t="s">
        <v>19</v>
      </c>
      <c r="L62" s="87">
        <f>COUNTIF(F23:F58,"МСМК")</f>
        <v>0</v>
      </c>
    </row>
    <row r="63" spans="1:12" x14ac:dyDescent="0.25">
      <c r="A63" s="169" t="s">
        <v>64</v>
      </c>
      <c r="B63" s="170"/>
      <c r="C63" s="170"/>
      <c r="D63" s="171"/>
      <c r="E63" s="2"/>
      <c r="F63" s="84"/>
      <c r="G63" s="41" t="s">
        <v>32</v>
      </c>
      <c r="H63" s="96">
        <v>9</v>
      </c>
      <c r="I63" s="43"/>
      <c r="J63" s="44"/>
      <c r="K63" s="86" t="s">
        <v>22</v>
      </c>
      <c r="L63" s="87">
        <f>COUNTIF(F23:F58,"МС")</f>
        <v>0</v>
      </c>
    </row>
    <row r="64" spans="1:12" x14ac:dyDescent="0.25">
      <c r="A64" s="169" t="s">
        <v>66</v>
      </c>
      <c r="B64" s="170"/>
      <c r="C64" s="170"/>
      <c r="D64" s="171"/>
      <c r="E64" s="2"/>
      <c r="F64" s="84"/>
      <c r="G64" s="41" t="s">
        <v>33</v>
      </c>
      <c r="H64" s="97">
        <v>9</v>
      </c>
      <c r="I64" s="43"/>
      <c r="J64" s="44"/>
      <c r="K64" s="86" t="s">
        <v>26</v>
      </c>
      <c r="L64" s="87">
        <f>COUNTIF(F23:F58,"КМС")</f>
        <v>12</v>
      </c>
    </row>
    <row r="65" spans="1:27" x14ac:dyDescent="0.25">
      <c r="A65" s="157"/>
      <c r="B65" s="158"/>
      <c r="C65" s="158"/>
      <c r="D65" s="159"/>
      <c r="E65" s="2"/>
      <c r="F65" s="84"/>
      <c r="G65" s="41" t="s">
        <v>34</v>
      </c>
      <c r="H65" s="97">
        <v>0</v>
      </c>
      <c r="I65" s="43"/>
      <c r="J65" s="44"/>
      <c r="K65" s="86" t="s">
        <v>30</v>
      </c>
      <c r="L65" s="87">
        <f>COUNTIF(F23:F58,"1 СР")</f>
        <v>9</v>
      </c>
    </row>
    <row r="66" spans="1:27" x14ac:dyDescent="0.25">
      <c r="A66" s="107"/>
      <c r="B66" s="108"/>
      <c r="C66" s="108"/>
      <c r="D66" s="109"/>
      <c r="E66" s="2"/>
      <c r="F66" s="84"/>
      <c r="G66" s="86" t="s">
        <v>44</v>
      </c>
      <c r="H66" s="98">
        <v>0</v>
      </c>
      <c r="I66" s="43"/>
      <c r="J66" s="44"/>
      <c r="K66" s="88" t="s">
        <v>42</v>
      </c>
      <c r="L66" s="89">
        <f>COUNTIF(F23:F58,"2 СР")</f>
        <v>15</v>
      </c>
    </row>
    <row r="67" spans="1:27" x14ac:dyDescent="0.25">
      <c r="A67" s="157"/>
      <c r="B67" s="158"/>
      <c r="C67" s="158"/>
      <c r="D67" s="159"/>
      <c r="E67" s="2"/>
      <c r="F67" s="84"/>
      <c r="G67" s="41" t="s">
        <v>35</v>
      </c>
      <c r="H67" s="97">
        <v>0</v>
      </c>
      <c r="I67" s="43"/>
      <c r="J67" s="44"/>
      <c r="K67" s="88" t="s">
        <v>43</v>
      </c>
      <c r="L67" s="87">
        <f>COUNTIF(F23:F58,"3 СР")</f>
        <v>0</v>
      </c>
    </row>
    <row r="68" spans="1:27" x14ac:dyDescent="0.25">
      <c r="A68" s="157"/>
      <c r="B68" s="158"/>
      <c r="C68" s="158"/>
      <c r="D68" s="159"/>
      <c r="E68" s="45"/>
      <c r="F68" s="85"/>
      <c r="G68" s="41" t="s">
        <v>36</v>
      </c>
      <c r="H68" s="97">
        <v>0</v>
      </c>
      <c r="I68" s="46"/>
      <c r="J68" s="47"/>
      <c r="K68" s="40"/>
      <c r="L68" s="67"/>
    </row>
    <row r="69" spans="1:27" ht="6" customHeight="1" x14ac:dyDescent="0.25">
      <c r="A69" s="48"/>
      <c r="B69" s="106"/>
      <c r="C69" s="106"/>
      <c r="L69" s="50"/>
    </row>
    <row r="70" spans="1:27" ht="15.6" x14ac:dyDescent="0.25">
      <c r="A70" s="172" t="s">
        <v>3</v>
      </c>
      <c r="B70" s="168"/>
      <c r="C70" s="168"/>
      <c r="D70" s="136" t="s">
        <v>11</v>
      </c>
      <c r="E70" s="136"/>
      <c r="F70" s="136"/>
      <c r="G70" s="168" t="s">
        <v>4</v>
      </c>
      <c r="H70" s="168"/>
      <c r="I70" s="168"/>
      <c r="J70" s="153" t="s">
        <v>45</v>
      </c>
      <c r="K70" s="153"/>
      <c r="L70" s="154"/>
    </row>
    <row r="71" spans="1:27" x14ac:dyDescent="0.25">
      <c r="A71" s="48"/>
      <c r="B71" s="2"/>
      <c r="C71" s="2"/>
      <c r="E71" s="2"/>
      <c r="F71" s="38"/>
      <c r="G71" s="38"/>
      <c r="H71" s="38"/>
      <c r="I71" s="38"/>
      <c r="J71" s="38"/>
      <c r="K71" s="38"/>
      <c r="L71" s="55"/>
    </row>
    <row r="72" spans="1:27" x14ac:dyDescent="0.25">
      <c r="A72" s="52"/>
      <c r="B72" s="106"/>
      <c r="C72" s="106"/>
      <c r="D72" s="106"/>
      <c r="E72" s="19"/>
      <c r="F72" s="106"/>
      <c r="G72" s="106"/>
      <c r="H72" s="51"/>
      <c r="I72" s="106"/>
      <c r="J72" s="106"/>
      <c r="K72" s="106"/>
      <c r="L72" s="54"/>
    </row>
    <row r="73" spans="1:27" x14ac:dyDescent="0.25">
      <c r="A73" s="52"/>
      <c r="B73" s="106"/>
      <c r="C73" s="106"/>
      <c r="D73" s="106"/>
      <c r="E73" s="19"/>
      <c r="F73" s="106"/>
      <c r="G73" s="106"/>
      <c r="H73" s="51"/>
      <c r="I73" s="106"/>
      <c r="J73" s="106"/>
      <c r="K73" s="106"/>
      <c r="L73" s="54"/>
    </row>
    <row r="74" spans="1:27" x14ac:dyDescent="0.25">
      <c r="A74" s="52"/>
      <c r="B74" s="106"/>
      <c r="C74" s="106"/>
      <c r="D74" s="106"/>
      <c r="E74" s="19"/>
      <c r="F74" s="106"/>
      <c r="G74" s="106"/>
      <c r="H74" s="51"/>
      <c r="I74" s="106"/>
      <c r="J74" s="106"/>
      <c r="K74" s="106"/>
      <c r="L74" s="54"/>
    </row>
    <row r="75" spans="1:27" x14ac:dyDescent="0.25">
      <c r="A75" s="52"/>
      <c r="B75" s="106"/>
      <c r="C75" s="106"/>
      <c r="D75" s="106"/>
      <c r="E75" s="19"/>
      <c r="F75" s="106"/>
      <c r="G75" s="106"/>
      <c r="H75" s="51"/>
      <c r="I75" s="106"/>
      <c r="J75" s="106"/>
      <c r="K75" s="106"/>
      <c r="L75" s="54"/>
    </row>
    <row r="76" spans="1:27" ht="14.4" thickBot="1" x14ac:dyDescent="0.3">
      <c r="A76" s="134" t="s">
        <v>38</v>
      </c>
      <c r="B76" s="135"/>
      <c r="C76" s="135"/>
      <c r="D76" s="135" t="str">
        <f>G17</f>
        <v>МЕЛЬНИКОВ В.И. (ВК, г. ШАХТЫ)</v>
      </c>
      <c r="E76" s="135"/>
      <c r="F76" s="135"/>
      <c r="G76" s="135" t="str">
        <f>G18</f>
        <v>БУГОЛЬЦЕВ В.Н. (ВК, г. РОСТОВ НА ДОНУ)</v>
      </c>
      <c r="H76" s="135"/>
      <c r="I76" s="135"/>
      <c r="J76" s="155" t="str">
        <f>G19</f>
        <v>МОЗГОВОЙ В.Н. (ВК, г. РОСТОВ НА ДОНУ)</v>
      </c>
      <c r="K76" s="155"/>
      <c r="L76" s="156"/>
    </row>
    <row r="77" spans="1:27" s="17" customFormat="1" ht="14.4" thickTop="1" x14ac:dyDescent="0.25">
      <c r="A77" s="2"/>
      <c r="B77" s="53"/>
      <c r="C77" s="53"/>
      <c r="D77" s="2"/>
      <c r="F77" s="2"/>
      <c r="G77" s="2"/>
      <c r="H77" s="42"/>
      <c r="I77" s="2"/>
      <c r="J77" s="4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</sheetData>
  <mergeCells count="48">
    <mergeCell ref="A6:L6"/>
    <mergeCell ref="A11:L11"/>
    <mergeCell ref="H18:L18"/>
    <mergeCell ref="C21:C22"/>
    <mergeCell ref="I21:I22"/>
    <mergeCell ref="J21:J22"/>
    <mergeCell ref="K21:K22"/>
    <mergeCell ref="L21:L22"/>
    <mergeCell ref="E21:E22"/>
    <mergeCell ref="F21:F22"/>
    <mergeCell ref="A7:L7"/>
    <mergeCell ref="A14:D14"/>
    <mergeCell ref="A15:G15"/>
    <mergeCell ref="A12:L12"/>
    <mergeCell ref="D21:D22"/>
    <mergeCell ref="A13:D13"/>
    <mergeCell ref="A1:L1"/>
    <mergeCell ref="A2:L2"/>
    <mergeCell ref="A3:L3"/>
    <mergeCell ref="A4:L4"/>
    <mergeCell ref="A5:L5"/>
    <mergeCell ref="B21:B22"/>
    <mergeCell ref="H21:H22"/>
    <mergeCell ref="G76:I76"/>
    <mergeCell ref="G70:I70"/>
    <mergeCell ref="A61:D61"/>
    <mergeCell ref="A62:D62"/>
    <mergeCell ref="A64:D64"/>
    <mergeCell ref="A63:D63"/>
    <mergeCell ref="A67:D67"/>
    <mergeCell ref="A68:D68"/>
    <mergeCell ref="A70:C70"/>
    <mergeCell ref="A76:C76"/>
    <mergeCell ref="D70:F70"/>
    <mergeCell ref="D76:F76"/>
    <mergeCell ref="H15:L15"/>
    <mergeCell ref="A8:L8"/>
    <mergeCell ref="A9:L9"/>
    <mergeCell ref="A10:L10"/>
    <mergeCell ref="A60:D60"/>
    <mergeCell ref="G60:L60"/>
    <mergeCell ref="H16:L16"/>
    <mergeCell ref="H17:L17"/>
    <mergeCell ref="J70:L70"/>
    <mergeCell ref="J76:L76"/>
    <mergeCell ref="A65:D65"/>
    <mergeCell ref="G21:G22"/>
    <mergeCell ref="A21:A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2021-07-08T19:50:12Z</cp:lastPrinted>
  <dcterms:created xsi:type="dcterms:W3CDTF">1996-10-08T23:32:33Z</dcterms:created>
  <dcterms:modified xsi:type="dcterms:W3CDTF">2023-04-27T09:14:51Z</dcterms:modified>
</cp:coreProperties>
</file>