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2024\КР 1 этап\Протоколы ФВСР\Гонка на время\"/>
    </mc:Choice>
  </mc:AlternateContent>
  <xr:revisionPtr revIDLastSave="0" documentId="13_ncr:1_{9A357B2D-6882-407D-9266-2A7E72ED8EE7}" xr6:coauthVersionLast="47" xr6:coauthVersionMax="47" xr10:uidLastSave="{00000000-0000-0000-0000-000000000000}"/>
  <bookViews>
    <workbookView xWindow="-108" yWindow="-108" windowWidth="23256" windowHeight="12576" tabRatio="789" xr2:uid="{00000000-000D-0000-FFFF-FFFF00000000}"/>
  </bookViews>
  <sheets>
    <sheet name="ВС гонка на время" sheetId="106" r:id="rId1"/>
  </sheets>
  <definedNames>
    <definedName name="_xlnm._FilterDatabase" localSheetId="0" hidden="1">'ВС гонка на время'!$B$21:$H$21</definedName>
    <definedName name="_xlnm.Print_Titles" localSheetId="0">'ВС гонка на время'!$21:$21</definedName>
    <definedName name="_xlnm.Print_Area" localSheetId="0">'ВС гонка на время'!$A$1:$K$79</definedName>
  </definedNames>
  <calcPr calcId="191029"/>
</workbook>
</file>

<file path=xl/calcChain.xml><?xml version="1.0" encoding="utf-8"?>
<calcChain xmlns="http://schemas.openxmlformats.org/spreadsheetml/2006/main">
  <c r="K71" i="106" l="1"/>
  <c r="K70" i="106"/>
  <c r="K69" i="106"/>
  <c r="K68" i="106"/>
  <c r="H71" i="106" l="1"/>
  <c r="H70" i="106" l="1"/>
  <c r="H69" i="106"/>
  <c r="H68" i="106"/>
  <c r="K67" i="106"/>
  <c r="K66" i="106"/>
  <c r="K65" i="106"/>
  <c r="H67" i="106" l="1"/>
  <c r="H66" i="106" s="1"/>
  <c r="I79" i="106" l="1"/>
  <c r="E79" i="106"/>
  <c r="A79" i="106"/>
</calcChain>
</file>

<file path=xl/sharedStrings.xml><?xml version="1.0" encoding="utf-8"?>
<sst xmlns="http://schemas.openxmlformats.org/spreadsheetml/2006/main" count="310" uniqueCount="233">
  <si>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</si>
  <si>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</si>
  <si>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</si>
  <si>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</si>
  <si>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</si>
  <si>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</si>
  <si>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</si>
  <si>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</si>
  <si>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</si>
  <si>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</si>
  <si>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</si>
  <si>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</si>
  <si>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</si>
  <si>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</si>
  <si>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</si>
  <si>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</si>
  <si>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</si>
  <si>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</si>
  <si>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</si>
  <si>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</si>
  <si>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</si>
  <si>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</si>
  <si>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</si>
  <si>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</si>
  <si>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</si>
  <si>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</si>
  <si>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</si>
  <si>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</si>
  <si>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</si>
  <si>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</si>
  <si>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</si>
  <si>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</si>
  <si>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</si>
  <si>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</si>
  <si>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</si>
  <si>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</si>
  <si>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</si>
  <si>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</si>
  <si>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</si>
  <si>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>ВМХ - гонка на время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</si>
  <si>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</si>
  <si>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</si>
  <si>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</si>
  <si>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</si>
  <si>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>№ ВРВС: 0080031811Я</t>
  </si>
  <si>
    <t xml:space="preserve">Заявлено </t>
  </si>
  <si>
    <t xml:space="preserve">Стартовало </t>
  </si>
  <si>
    <t>КОЧЕТКОВ Д.А. (ВК, г. Саранск)</t>
  </si>
  <si>
    <t>1 сп.р.</t>
  </si>
  <si>
    <t>3 сп.р.</t>
  </si>
  <si>
    <t>2 сп.р.</t>
  </si>
  <si>
    <t>ВСЕРОССИЙСКИЕ СОРЕВНОВАНИЯ</t>
  </si>
  <si>
    <t>МИНИСТЕРСТВО СПОРТА РЕСПУБЛИКИ МОРДОВИЯ</t>
  </si>
  <si>
    <t>РОО"ФЕДЕРАЦИЯ ВЕЛОСИПЕДНОГО СПОРТА РЕСПУБЛИКИ МОРДОВИЯ"</t>
  </si>
  <si>
    <t>ГБУ ДО РМ "СШОР ПО ВЕЛОСПОРТУ"</t>
  </si>
  <si>
    <t>МЕСТО ПРОВЕДЕНИЯ: г.Саранск</t>
  </si>
  <si>
    <t>5 м</t>
  </si>
  <si>
    <t>290 м</t>
  </si>
  <si>
    <t>ДАТА ПРОВЕДЕНИЯ: 22 февраля 2024г.</t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</si>
  <si>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15ч 00м </t>
    </r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</si>
  <si>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18ч 00м</t>
    </r>
  </si>
  <si>
    <t>№ ЕКП 2024: 2008130021019363</t>
  </si>
  <si>
    <t>БОЧАНОВ В.А. (ВК, г.Омск)</t>
  </si>
  <si>
    <t>МЯГКОВА Е.А. (IК, г. Саранск)</t>
  </si>
  <si>
    <t>Юноши 15-16 лет</t>
  </si>
  <si>
    <t>359</t>
  </si>
  <si>
    <t>10126132417</t>
  </si>
  <si>
    <t>Дудин Тимофей</t>
  </si>
  <si>
    <t>27.06.2009</t>
  </si>
  <si>
    <t>Брянская обл.</t>
  </si>
  <si>
    <t>32</t>
  </si>
  <si>
    <t>10103713996</t>
  </si>
  <si>
    <t>Иванов Егор</t>
  </si>
  <si>
    <t>07.06.2008</t>
  </si>
  <si>
    <t>938</t>
  </si>
  <si>
    <t>10150168613</t>
  </si>
  <si>
    <t>Воробьев Никита</t>
  </si>
  <si>
    <t>15.07.2009</t>
  </si>
  <si>
    <t>Краснодарский край</t>
  </si>
  <si>
    <t>23</t>
  </si>
  <si>
    <t>Манукян Артем</t>
  </si>
  <si>
    <t>01.12.2008</t>
  </si>
  <si>
    <t>935</t>
  </si>
  <si>
    <t>Скляров Дмитрий</t>
  </si>
  <si>
    <t>18.05.2009</t>
  </si>
  <si>
    <t>123</t>
  </si>
  <si>
    <t>Ткаченко Егор</t>
  </si>
  <si>
    <t>31.10.2009</t>
  </si>
  <si>
    <t>85</t>
  </si>
  <si>
    <t>10090065086</t>
  </si>
  <si>
    <t>Есин Николай</t>
  </si>
  <si>
    <t>02.09.2009</t>
  </si>
  <si>
    <t>Мордовия</t>
  </si>
  <si>
    <t>10076198534</t>
  </si>
  <si>
    <t>Журавлев Артем</t>
  </si>
  <si>
    <t>26.03.2009</t>
  </si>
  <si>
    <t>81</t>
  </si>
  <si>
    <t>10090064480</t>
  </si>
  <si>
    <t>Журавлев Михаил</t>
  </si>
  <si>
    <t>30.04.2009</t>
  </si>
  <si>
    <t>60</t>
  </si>
  <si>
    <t>10093067339</t>
  </si>
  <si>
    <t>Козинка Роман</t>
  </si>
  <si>
    <t>13.12.2008</t>
  </si>
  <si>
    <t>10149669566</t>
  </si>
  <si>
    <t>Коровай Тимофей</t>
  </si>
  <si>
    <t>13.11.2009</t>
  </si>
  <si>
    <t>41</t>
  </si>
  <si>
    <t>10090868974</t>
  </si>
  <si>
    <t>Подрядчиков Александр</t>
  </si>
  <si>
    <t>19.08.2008</t>
  </si>
  <si>
    <t>34</t>
  </si>
  <si>
    <t>Сурин Иван</t>
  </si>
  <si>
    <t>18.09.2009</t>
  </si>
  <si>
    <t>931</t>
  </si>
  <si>
    <t>10022560564</t>
  </si>
  <si>
    <t>Авчухов Юрий</t>
  </si>
  <si>
    <t>30.03.2009</t>
  </si>
  <si>
    <t>Москва</t>
  </si>
  <si>
    <t>318</t>
  </si>
  <si>
    <t>10091604760</t>
  </si>
  <si>
    <t>Беляков Владимир</t>
  </si>
  <si>
    <t>18.01.2008</t>
  </si>
  <si>
    <t>628</t>
  </si>
  <si>
    <t>10080701556</t>
  </si>
  <si>
    <t>Дьяченко Руслан</t>
  </si>
  <si>
    <t>20.11.2009</t>
  </si>
  <si>
    <t>321</t>
  </si>
  <si>
    <t>10090431565</t>
  </si>
  <si>
    <t>Карманов Артем</t>
  </si>
  <si>
    <t>16.05.2008</t>
  </si>
  <si>
    <t>888</t>
  </si>
  <si>
    <t>10092620634</t>
  </si>
  <si>
    <t>Сухов Максим</t>
  </si>
  <si>
    <t>05.06.2008</t>
  </si>
  <si>
    <t>890</t>
  </si>
  <si>
    <t>10142167224</t>
  </si>
  <si>
    <t>Трайт Дмитрий</t>
  </si>
  <si>
    <t>26.12.2009</t>
  </si>
  <si>
    <t>37</t>
  </si>
  <si>
    <t>10090655978</t>
  </si>
  <si>
    <t>Шмаков Дмитрий</t>
  </si>
  <si>
    <t>03.08.2009</t>
  </si>
  <si>
    <t>239</t>
  </si>
  <si>
    <t>10115647222</t>
  </si>
  <si>
    <t>Кондратьев Михаил</t>
  </si>
  <si>
    <t>16.01.2008</t>
  </si>
  <si>
    <t>Московская обл.</t>
  </si>
  <si>
    <t>222</t>
  </si>
  <si>
    <t>10118211860</t>
  </si>
  <si>
    <t>Петров Михаил</t>
  </si>
  <si>
    <t>09.06.2008</t>
  </si>
  <si>
    <t>238</t>
  </si>
  <si>
    <t>10120945240</t>
  </si>
  <si>
    <t>Сапунов Владислав</t>
  </si>
  <si>
    <t>10.09.2009</t>
  </si>
  <si>
    <t>10120951405</t>
  </si>
  <si>
    <t>Шмелёв Георгий</t>
  </si>
  <si>
    <t>08.03.2009</t>
  </si>
  <si>
    <t>017</t>
  </si>
  <si>
    <t>10143524214</t>
  </si>
  <si>
    <t>Харламов Егор</t>
  </si>
  <si>
    <t>29.12.2009</t>
  </si>
  <si>
    <t>Омская обл.</t>
  </si>
  <si>
    <t>17</t>
  </si>
  <si>
    <t>10103575267</t>
  </si>
  <si>
    <t>Кочергин Дмитрий</t>
  </si>
  <si>
    <t>08.10.2009</t>
  </si>
  <si>
    <t>Пензенская обл.</t>
  </si>
  <si>
    <t>585</t>
  </si>
  <si>
    <t>10102332152</t>
  </si>
  <si>
    <t>Морозов Ярослав</t>
  </si>
  <si>
    <t>26.06.2009</t>
  </si>
  <si>
    <t>582</t>
  </si>
  <si>
    <t>10127774242</t>
  </si>
  <si>
    <t>Перьков Александр</t>
  </si>
  <si>
    <t>12.05.2009</t>
  </si>
  <si>
    <t>36</t>
  </si>
  <si>
    <t>10100092058</t>
  </si>
  <si>
    <t>Стульников Олег</t>
  </si>
  <si>
    <t>30.12.2009</t>
  </si>
  <si>
    <t>21</t>
  </si>
  <si>
    <t>10092373585</t>
  </si>
  <si>
    <t>Тельнов Лев</t>
  </si>
  <si>
    <t>12.11.2009</t>
  </si>
  <si>
    <t>77</t>
  </si>
  <si>
    <t>10080174322</t>
  </si>
  <si>
    <t>Костерин Владимир</t>
  </si>
  <si>
    <t>28.04.2008</t>
  </si>
  <si>
    <t>Ростовская обл.</t>
  </si>
  <si>
    <t>74</t>
  </si>
  <si>
    <t>10150018059</t>
  </si>
  <si>
    <t>Панарин Кирилл</t>
  </si>
  <si>
    <t>06.10.2009</t>
  </si>
  <si>
    <t>478</t>
  </si>
  <si>
    <t>10140567532</t>
  </si>
  <si>
    <t>Галичев Марк</t>
  </si>
  <si>
    <t>19.11.2009</t>
  </si>
  <si>
    <t>Санкт-Петербург</t>
  </si>
  <si>
    <t>93</t>
  </si>
  <si>
    <t>10142930187</t>
  </si>
  <si>
    <t>Гунчев Михаил</t>
  </si>
  <si>
    <t>09.02.2009</t>
  </si>
  <si>
    <t>831</t>
  </si>
  <si>
    <t>10064774459</t>
  </si>
  <si>
    <t>Карпинский Константин</t>
  </si>
  <si>
    <t>20.08.2009</t>
  </si>
  <si>
    <t>596</t>
  </si>
  <si>
    <t>10138923582</t>
  </si>
  <si>
    <t>Палащенко Максим</t>
  </si>
  <si>
    <t>20.03.2009</t>
  </si>
  <si>
    <t>198</t>
  </si>
  <si>
    <t>10113022663</t>
  </si>
  <si>
    <t>Туржов Константин</t>
  </si>
  <si>
    <t>07.08.2009</t>
  </si>
  <si>
    <t>33</t>
  </si>
  <si>
    <t>10138926111</t>
  </si>
  <si>
    <t>Афанасьев Ярослав</t>
  </si>
  <si>
    <t>07.12.2009</t>
  </si>
  <si>
    <t>Челябинская обл.</t>
  </si>
  <si>
    <t>31</t>
  </si>
  <si>
    <t>10131105382</t>
  </si>
  <si>
    <t>Долин Павел</t>
  </si>
  <si>
    <t>28.10.2008</t>
  </si>
  <si>
    <t>10131111446</t>
  </si>
  <si>
    <t>Рыбаков Дмитрий</t>
  </si>
  <si>
    <t>14.08.2008</t>
  </si>
  <si>
    <t>30</t>
  </si>
  <si>
    <t>10131638680</t>
  </si>
  <si>
    <t>Щербинин Сергей</t>
  </si>
  <si>
    <t>03.11.2008</t>
  </si>
  <si>
    <t>НС</t>
  </si>
  <si>
    <t>ЧЕРНЫШОВ М.Ю. (г.Пенза)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</si>
</sst>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5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2"/>
      <color indexed="8"/>
      <name val="Times New Roman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</cellStyleXfs>
  <cellXfs count="136">
    <xf numFmtId="0" fontId="0" fillId="0" borderId="0" xfId="0"/>
    <xf numFmtId="0" fontId="8" fillId="0" borderId="0" xfId="2" applyFont="1" applyAlignment="1">
      <alignment vertical="center"/>
    </xf>
    <xf numFmtId="14" fontId="10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14" fontId="10" fillId="0" borderId="3" xfId="2" applyNumberFormat="1" applyFont="1" applyBorder="1" applyAlignment="1">
      <alignment vertical="center"/>
    </xf>
    <xf numFmtId="0" fontId="11" fillId="0" borderId="3" xfId="2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center" vertical="center"/>
    </xf>
    <xf numFmtId="0" fontId="10" fillId="0" borderId="5" xfId="2" applyFont="1" applyBorder="1" applyAlignment="1">
      <alignment horizontal="right" vertical="center"/>
    </xf>
    <xf numFmtId="0" fontId="14" fillId="0" borderId="0" xfId="2" applyFont="1" applyAlignment="1">
      <alignment vertical="center"/>
    </xf>
    <xf numFmtId="14" fontId="8" fillId="0" borderId="0" xfId="2" applyNumberFormat="1" applyFont="1" applyAlignment="1">
      <alignment vertical="center"/>
    </xf>
    <xf numFmtId="165" fontId="12" fillId="0" borderId="1" xfId="2" applyNumberFormat="1" applyFont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0" fontId="12" fillId="0" borderId="6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14" fontId="10" fillId="0" borderId="5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vertical="center"/>
    </xf>
    <xf numFmtId="0" fontId="8" fillId="0" borderId="7" xfId="2" applyFont="1" applyBorder="1" applyAlignment="1">
      <alignment horizontal="left" vertical="center"/>
    </xf>
    <xf numFmtId="0" fontId="8" fillId="0" borderId="1" xfId="2" applyFont="1" applyBorder="1" applyAlignment="1">
      <alignment vertical="center"/>
    </xf>
    <xf numFmtId="49" fontId="8" fillId="0" borderId="7" xfId="2" applyNumberFormat="1" applyFont="1" applyBorder="1" applyAlignment="1">
      <alignment horizontal="left" vertical="center"/>
    </xf>
    <xf numFmtId="165" fontId="16" fillId="0" borderId="0" xfId="2" applyNumberFormat="1" applyFont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14" fillId="0" borderId="0" xfId="2" applyFont="1" applyAlignment="1">
      <alignment horizontal="right" vertical="center"/>
    </xf>
    <xf numFmtId="14" fontId="8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165" fontId="14" fillId="0" borderId="7" xfId="2" applyNumberFormat="1" applyFont="1" applyBorder="1" applyAlignment="1">
      <alignment horizontal="left" vertical="center"/>
    </xf>
    <xf numFmtId="0" fontId="8" fillId="0" borderId="12" xfId="2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14" fontId="17" fillId="0" borderId="0" xfId="2" applyNumberFormat="1" applyFont="1" applyAlignment="1">
      <alignment vertical="center"/>
    </xf>
    <xf numFmtId="165" fontId="18" fillId="0" borderId="0" xfId="2" applyNumberFormat="1" applyFont="1" applyAlignment="1">
      <alignment vertical="center"/>
    </xf>
    <xf numFmtId="165" fontId="14" fillId="0" borderId="7" xfId="2" applyNumberFormat="1" applyFont="1" applyBorder="1" applyAlignment="1">
      <alignment vertical="center"/>
    </xf>
    <xf numFmtId="165" fontId="14" fillId="0" borderId="5" xfId="2" applyNumberFormat="1" applyFont="1" applyBorder="1" applyAlignment="1">
      <alignment vertical="center"/>
    </xf>
    <xf numFmtId="165" fontId="14" fillId="0" borderId="10" xfId="2" applyNumberFormat="1" applyFont="1" applyBorder="1" applyAlignment="1">
      <alignment vertical="center"/>
    </xf>
    <xf numFmtId="165" fontId="14" fillId="0" borderId="0" xfId="2" applyNumberFormat="1" applyFont="1" applyAlignment="1">
      <alignment horizontal="left" vertical="center"/>
    </xf>
    <xf numFmtId="1" fontId="8" fillId="0" borderId="11" xfId="2" applyNumberFormat="1" applyFont="1" applyBorder="1" applyAlignment="1">
      <alignment horizontal="right" vertical="center"/>
    </xf>
    <xf numFmtId="0" fontId="8" fillId="0" borderId="11" xfId="2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1" fontId="16" fillId="0" borderId="0" xfId="2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2" applyFont="1" applyBorder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14" fontId="8" fillId="0" borderId="0" xfId="2" applyNumberFormat="1" applyFont="1" applyAlignment="1">
      <alignment horizontal="center" vertical="center"/>
    </xf>
    <xf numFmtId="165" fontId="16" fillId="0" borderId="0" xfId="2" applyNumberFormat="1" applyFont="1" applyAlignment="1">
      <alignment horizontal="center" vertical="center"/>
    </xf>
    <xf numFmtId="0" fontId="16" fillId="0" borderId="1" xfId="2" applyFont="1" applyBorder="1" applyAlignment="1">
      <alignment horizontal="right" vertical="center"/>
    </xf>
    <xf numFmtId="49" fontId="8" fillId="0" borderId="3" xfId="2" applyNumberFormat="1" applyFont="1" applyBorder="1" applyAlignment="1">
      <alignment horizontal="left" vertical="center"/>
    </xf>
    <xf numFmtId="0" fontId="16" fillId="0" borderId="3" xfId="2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65" fontId="14" fillId="0" borderId="26" xfId="2" applyNumberFormat="1" applyFont="1" applyBorder="1" applyAlignment="1">
      <alignment horizontal="right" vertical="center"/>
    </xf>
    <xf numFmtId="0" fontId="14" fillId="0" borderId="25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2" borderId="3" xfId="2" applyFont="1" applyFill="1" applyBorder="1" applyAlignment="1">
      <alignment vertical="center"/>
    </xf>
    <xf numFmtId="0" fontId="8" fillId="0" borderId="20" xfId="2" applyFont="1" applyBorder="1" applyAlignment="1">
      <alignment vertical="center"/>
    </xf>
    <xf numFmtId="0" fontId="8" fillId="0" borderId="20" xfId="2" applyFont="1" applyBorder="1" applyAlignment="1">
      <alignment horizontal="center" vertical="center"/>
    </xf>
    <xf numFmtId="14" fontId="8" fillId="0" borderId="20" xfId="2" applyNumberFormat="1" applyFont="1" applyBorder="1" applyAlignment="1">
      <alignment vertical="center"/>
    </xf>
    <xf numFmtId="165" fontId="16" fillId="0" borderId="20" xfId="2" applyNumberFormat="1" applyFont="1" applyBorder="1" applyAlignment="1">
      <alignment vertical="center"/>
    </xf>
    <xf numFmtId="0" fontId="20" fillId="0" borderId="23" xfId="2" applyFont="1" applyBorder="1" applyAlignment="1">
      <alignment horizontal="left" vertical="center" wrapText="1"/>
    </xf>
    <xf numFmtId="164" fontId="20" fillId="0" borderId="23" xfId="2" applyNumberFormat="1" applyFont="1" applyBorder="1" applyAlignment="1">
      <alignment horizontal="left" vertical="center" wrapText="1"/>
    </xf>
    <xf numFmtId="0" fontId="16" fillId="2" borderId="30" xfId="7" applyFont="1" applyFill="1" applyBorder="1" applyAlignment="1">
      <alignment vertical="center" wrapText="1"/>
    </xf>
    <xf numFmtId="0" fontId="21" fillId="0" borderId="23" xfId="0" applyFont="1" applyBorder="1" applyAlignment="1">
      <alignment horizontal="center"/>
    </xf>
    <xf numFmtId="0" fontId="10" fillId="0" borderId="2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0" fillId="0" borderId="23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vertical="center"/>
    </xf>
    <xf numFmtId="0" fontId="16" fillId="2" borderId="23" xfId="7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/>
    </xf>
    <xf numFmtId="14" fontId="16" fillId="2" borderId="23" xfId="7" applyNumberFormat="1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/>
    </xf>
    <xf numFmtId="0" fontId="21" fillId="0" borderId="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2" fillId="2" borderId="15" xfId="2" applyFont="1" applyFill="1" applyBorder="1" applyAlignment="1">
      <alignment vertical="center"/>
    </xf>
    <xf numFmtId="0" fontId="16" fillId="2" borderId="29" xfId="7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5" fontId="12" fillId="0" borderId="0" xfId="2" applyNumberFormat="1" applyFont="1" applyAlignment="1">
      <alignment vertical="center" wrapText="1"/>
    </xf>
    <xf numFmtId="165" fontId="21" fillId="0" borderId="23" xfId="0" applyNumberFormat="1" applyFont="1" applyBorder="1" applyAlignment="1">
      <alignment horizontal="center"/>
    </xf>
    <xf numFmtId="0" fontId="8" fillId="0" borderId="23" xfId="2" applyFont="1" applyBorder="1" applyAlignment="1">
      <alignment horizontal="right" vertical="center" wrapText="1"/>
    </xf>
    <xf numFmtId="0" fontId="8" fillId="0" borderId="24" xfId="2" applyFont="1" applyBorder="1" applyAlignment="1">
      <alignment horizontal="right" vertical="center" wrapText="1"/>
    </xf>
    <xf numFmtId="0" fontId="8" fillId="0" borderId="5" xfId="2" applyFont="1" applyBorder="1" applyAlignment="1">
      <alignment horizontal="right" vertical="center"/>
    </xf>
    <xf numFmtId="165" fontId="10" fillId="0" borderId="23" xfId="2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/>
    </xf>
    <xf numFmtId="0" fontId="12" fillId="0" borderId="22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165" fontId="12" fillId="2" borderId="7" xfId="2" applyNumberFormat="1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0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165" fontId="11" fillId="2" borderId="5" xfId="2" applyNumberFormat="1" applyFont="1" applyFill="1" applyBorder="1" applyAlignment="1">
      <alignment horizontal="center" vertical="center"/>
    </xf>
    <xf numFmtId="165" fontId="11" fillId="2" borderId="10" xfId="2" applyNumberFormat="1" applyFont="1" applyFill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9" xfId="2" applyFont="1" applyBorder="1" applyAlignment="1">
      <alignment horizontal="center" vertical="center"/>
    </xf>
  </cellXfs>
  <cellStyles count="8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Стартовый протокол Смирнов_20101106_Results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368130</xdr:colOff>
      <xdr:row>0</xdr:row>
      <xdr:rowOff>84032</xdr:rowOff>
    </xdr:from>
    <xdr:to>
      <xdr:col>10</xdr:col>
      <xdr:colOff>942974</xdr:colOff>
      <xdr:row>4</xdr:row>
      <xdr:rowOff>10584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3630" y="84032"/>
          <a:ext cx="1485011" cy="984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116417</xdr:colOff>
      <xdr:row>0</xdr:row>
      <xdr:rowOff>148167</xdr:rowOff>
    </xdr:from>
    <xdr:to>
      <xdr:col>2</xdr:col>
      <xdr:colOff>131234</xdr:colOff>
      <xdr:row>4</xdr:row>
      <xdr:rowOff>61384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148167"/>
          <a:ext cx="10096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outlinePr summaryBelow="0"/>
    <pageSetUpPr fitToPage="1"/>
  </sheetPr>
  <dimension ref="A1:Z83"/>
  <sheetViews>
    <sheetView tabSelected="1" view="pageBreakPreview" zoomScale="90" zoomScaleNormal="70" zoomScaleSheetLayoutView="90" zoomScalePageLayoutView="50" workbookViewId="0">
      <selection activeCell="C50" sqref="C50"/>
    </sheetView>
  </sheetViews>
  <sheetFormatPr defaultColWidth="9.109375" defaultRowHeight="13.8" x14ac:dyDescent="0.25"/>
  <cols>
    <col min="1" max="1" width="7" style="1" customWidth="1"/>
    <col min="2" max="2" width="7.88671875" style="26" customWidth="1"/>
    <col min="3" max="3" width="14.6640625" style="26" customWidth="1"/>
    <col min="4" max="4" width="23.33203125" style="1" customWidth="1"/>
    <col min="5" max="5" width="13.5546875" style="11" customWidth="1"/>
    <col min="6" max="6" width="9.5546875" style="1" customWidth="1"/>
    <col min="7" max="7" width="28.33203125" style="1" customWidth="1"/>
    <col min="8" max="8" width="15.33203125" style="21" customWidth="1"/>
    <col min="9" max="9" width="5.109375" style="21" customWidth="1"/>
    <col min="10" max="10" width="13.6640625" style="1" customWidth="1"/>
    <col min="11" max="11" width="15" style="1" customWidth="1"/>
    <col min="12" max="16384" width="9.109375" style="1"/>
  </cols>
  <sheetData>
    <row r="1" spans="1:11" customFormat="1" ht="21" x14ac:dyDescent="0.25">
      <c r="A1" s="126" t="s">
        <v>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customFormat="1" ht="21" x14ac:dyDescent="0.25">
      <c r="A2" s="126" t="s">
        <v>27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customFormat="1" ht="21" x14ac:dyDescent="0.25">
      <c r="A3" s="126" t="s">
        <v>52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customFormat="1" ht="21" x14ac:dyDescent="0.25">
      <c r="A4" s="126" t="s">
        <v>53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customFormat="1" ht="21" x14ac:dyDescent="0.25">
      <c r="A5" s="126" t="s">
        <v>54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customFormat="1" ht="28.8" x14ac:dyDescent="0.25">
      <c r="A6" s="127" t="s">
        <v>51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customFormat="1" ht="21" x14ac:dyDescent="0.25">
      <c r="A7" s="128" t="s">
        <v>11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customFormat="1" ht="21.6" thickBot="1" x14ac:dyDescent="0.3">
      <c r="A8" s="129" t="s">
        <v>24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9.5" customHeight="1" thickTop="1" x14ac:dyDescent="0.25">
      <c r="A9" s="130" t="s">
        <v>16</v>
      </c>
      <c r="B9" s="131"/>
      <c r="C9" s="131"/>
      <c r="D9" s="131"/>
      <c r="E9" s="131"/>
      <c r="F9" s="131"/>
      <c r="G9" s="131"/>
      <c r="H9" s="131"/>
      <c r="I9" s="131"/>
      <c r="J9" s="131"/>
      <c r="K9" s="132"/>
    </row>
    <row r="10" spans="1:11" ht="18" customHeight="1" x14ac:dyDescent="0.25">
      <c r="A10" s="133" t="s">
        <v>39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5"/>
    </row>
    <row r="11" spans="1:11" ht="19.5" customHeight="1" x14ac:dyDescent="0.25">
      <c r="A11" s="133" t="s">
        <v>64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5"/>
    </row>
    <row r="12" spans="1:11" ht="5.25" customHeight="1" x14ac:dyDescent="0.25">
      <c r="A12" s="123" t="s">
        <v>24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5"/>
    </row>
    <row r="13" spans="1:11" ht="15.6" x14ac:dyDescent="0.25">
      <c r="A13" s="100" t="s">
        <v>55</v>
      </c>
      <c r="B13" s="101"/>
      <c r="C13" s="101"/>
      <c r="D13" s="101"/>
      <c r="E13" s="2"/>
      <c r="F13" s="64" t="s">
        <v>59</v>
      </c>
      <c r="G13" s="64"/>
      <c r="H13" s="12"/>
      <c r="I13" s="12"/>
      <c r="J13" s="3"/>
      <c r="K13" s="4" t="s">
        <v>44</v>
      </c>
    </row>
    <row r="14" spans="1:11" ht="15.6" x14ac:dyDescent="0.25">
      <c r="A14" s="102" t="s">
        <v>58</v>
      </c>
      <c r="B14" s="103"/>
      <c r="C14" s="103"/>
      <c r="D14" s="103"/>
      <c r="E14" s="5"/>
      <c r="F14" s="31" t="s">
        <v>60</v>
      </c>
      <c r="G14" s="31"/>
      <c r="H14" s="13"/>
      <c r="I14" s="13"/>
      <c r="J14" s="6"/>
      <c r="K14" s="7" t="s">
        <v>61</v>
      </c>
    </row>
    <row r="15" spans="1:11" ht="14.4" x14ac:dyDescent="0.25">
      <c r="A15" s="104" t="s">
        <v>6</v>
      </c>
      <c r="B15" s="105"/>
      <c r="C15" s="105"/>
      <c r="D15" s="105"/>
      <c r="E15" s="105"/>
      <c r="F15" s="105"/>
      <c r="G15" s="106"/>
      <c r="H15" s="107" t="s">
        <v>0</v>
      </c>
      <c r="I15" s="108"/>
      <c r="J15" s="108"/>
      <c r="K15" s="109"/>
    </row>
    <row r="16" spans="1:11" ht="24.9" customHeight="1" x14ac:dyDescent="0.25">
      <c r="A16" s="14" t="s">
        <v>12</v>
      </c>
      <c r="B16" s="8"/>
      <c r="C16" s="8"/>
      <c r="D16" s="15"/>
      <c r="E16" s="16"/>
      <c r="F16" s="15"/>
      <c r="G16" s="97" t="s">
        <v>232</v>
      </c>
      <c r="H16" s="43" t="s">
        <v>29</v>
      </c>
      <c r="I16" s="44"/>
      <c r="J16" s="44"/>
      <c r="K16" s="45"/>
    </row>
    <row r="17" spans="1:11" ht="24.9" customHeight="1" x14ac:dyDescent="0.25">
      <c r="A17" s="14" t="s">
        <v>13</v>
      </c>
      <c r="B17" s="8"/>
      <c r="C17" s="8"/>
      <c r="D17" s="9"/>
      <c r="E17" s="30"/>
      <c r="F17" s="17"/>
      <c r="G17" s="95" t="s">
        <v>62</v>
      </c>
      <c r="H17" s="43" t="s">
        <v>31</v>
      </c>
      <c r="I17" s="44"/>
      <c r="J17" s="44"/>
      <c r="K17" s="62" t="s">
        <v>56</v>
      </c>
    </row>
    <row r="18" spans="1:11" ht="24.9" customHeight="1" x14ac:dyDescent="0.25">
      <c r="A18" s="14" t="s">
        <v>14</v>
      </c>
      <c r="B18" s="8"/>
      <c r="C18" s="8"/>
      <c r="D18" s="9"/>
      <c r="E18" s="30"/>
      <c r="F18" s="17"/>
      <c r="G18" s="95" t="s">
        <v>63</v>
      </c>
      <c r="H18" s="43" t="s">
        <v>32</v>
      </c>
      <c r="I18" s="44"/>
      <c r="J18" s="44"/>
      <c r="K18" s="62" t="s">
        <v>57</v>
      </c>
    </row>
    <row r="19" spans="1:11" ht="24.9" customHeight="1" thickBot="1" x14ac:dyDescent="0.3">
      <c r="A19" s="14" t="s">
        <v>10</v>
      </c>
      <c r="B19" s="32"/>
      <c r="C19" s="32"/>
      <c r="D19" s="17"/>
      <c r="F19" s="34"/>
      <c r="G19" s="96" t="s">
        <v>47</v>
      </c>
      <c r="H19" s="33" t="s">
        <v>30</v>
      </c>
      <c r="I19" s="46"/>
      <c r="J19" s="29"/>
      <c r="K19" s="63">
        <v>1</v>
      </c>
    </row>
    <row r="20" spans="1:11" ht="7.5" customHeight="1" thickTop="1" x14ac:dyDescent="0.25">
      <c r="A20" s="66"/>
      <c r="B20" s="67"/>
      <c r="C20" s="67"/>
      <c r="D20" s="66"/>
      <c r="E20" s="68"/>
      <c r="F20" s="66"/>
      <c r="G20" s="66"/>
      <c r="H20" s="69"/>
      <c r="I20" s="69"/>
      <c r="J20" s="66"/>
      <c r="K20" s="66"/>
    </row>
    <row r="21" spans="1:11" s="10" customFormat="1" ht="36.75" customHeight="1" x14ac:dyDescent="0.25">
      <c r="A21" s="85" t="s">
        <v>4</v>
      </c>
      <c r="B21" s="83" t="s">
        <v>8</v>
      </c>
      <c r="C21" s="83" t="s">
        <v>23</v>
      </c>
      <c r="D21" s="83" t="s">
        <v>1</v>
      </c>
      <c r="E21" s="86" t="s">
        <v>22</v>
      </c>
      <c r="F21" s="83" t="s">
        <v>5</v>
      </c>
      <c r="G21" s="83" t="s">
        <v>26</v>
      </c>
      <c r="H21" s="91" t="s">
        <v>38</v>
      </c>
      <c r="I21" s="72"/>
      <c r="J21" s="84" t="s">
        <v>18</v>
      </c>
      <c r="K21" s="84" t="s">
        <v>9</v>
      </c>
    </row>
    <row r="22" spans="1:11" s="76" customFormat="1" ht="24.9" customHeight="1" x14ac:dyDescent="0.3">
      <c r="A22" s="88">
        <v>1</v>
      </c>
      <c r="B22" s="89" t="s">
        <v>123</v>
      </c>
      <c r="C22" s="89" t="s">
        <v>124</v>
      </c>
      <c r="D22" s="89" t="s">
        <v>125</v>
      </c>
      <c r="E22" s="89" t="s">
        <v>126</v>
      </c>
      <c r="F22" s="89" t="s">
        <v>48</v>
      </c>
      <c r="G22" s="89" t="s">
        <v>118</v>
      </c>
      <c r="H22" s="94">
        <v>3.0486111111111111E-4</v>
      </c>
      <c r="I22" s="73"/>
      <c r="J22" s="74"/>
      <c r="K22" s="75"/>
    </row>
    <row r="23" spans="1:11" s="76" customFormat="1" ht="24.9" customHeight="1" x14ac:dyDescent="0.3">
      <c r="A23" s="88">
        <v>2</v>
      </c>
      <c r="B23" s="89" t="s">
        <v>85</v>
      </c>
      <c r="C23" s="89" t="s">
        <v>93</v>
      </c>
      <c r="D23" s="89" t="s">
        <v>94</v>
      </c>
      <c r="E23" s="89" t="s">
        <v>95</v>
      </c>
      <c r="F23" s="89" t="s">
        <v>48</v>
      </c>
      <c r="G23" s="89" t="s">
        <v>92</v>
      </c>
      <c r="H23" s="94">
        <v>3.1168981481481483E-4</v>
      </c>
      <c r="I23" s="73"/>
      <c r="J23" s="77"/>
      <c r="K23" s="78"/>
    </row>
    <row r="24" spans="1:11" s="76" customFormat="1" ht="24.9" customHeight="1" x14ac:dyDescent="0.3">
      <c r="A24" s="88">
        <v>3</v>
      </c>
      <c r="B24" s="89" t="s">
        <v>70</v>
      </c>
      <c r="C24" s="89" t="s">
        <v>71</v>
      </c>
      <c r="D24" s="89" t="s">
        <v>72</v>
      </c>
      <c r="E24" s="89" t="s">
        <v>73</v>
      </c>
      <c r="F24" s="89" t="s">
        <v>20</v>
      </c>
      <c r="G24" s="89" t="s">
        <v>69</v>
      </c>
      <c r="H24" s="94">
        <v>3.1319444444444445E-4</v>
      </c>
      <c r="I24" s="73"/>
      <c r="J24" s="77"/>
      <c r="K24" s="78"/>
    </row>
    <row r="25" spans="1:11" s="76" customFormat="1" ht="24.9" customHeight="1" x14ac:dyDescent="0.3">
      <c r="A25" s="88">
        <v>4</v>
      </c>
      <c r="B25" s="89" t="s">
        <v>203</v>
      </c>
      <c r="C25" s="89" t="s">
        <v>204</v>
      </c>
      <c r="D25" s="89" t="s">
        <v>205</v>
      </c>
      <c r="E25" s="89" t="s">
        <v>206</v>
      </c>
      <c r="F25" s="89" t="s">
        <v>48</v>
      </c>
      <c r="G25" s="89" t="s">
        <v>198</v>
      </c>
      <c r="H25" s="94">
        <v>3.1354166666666667E-4</v>
      </c>
      <c r="I25" s="73"/>
      <c r="J25" s="77"/>
      <c r="K25" s="79"/>
    </row>
    <row r="26" spans="1:11" s="76" customFormat="1" ht="24.9" customHeight="1" x14ac:dyDescent="0.3">
      <c r="A26" s="88">
        <v>5</v>
      </c>
      <c r="B26" s="89" t="s">
        <v>100</v>
      </c>
      <c r="C26" s="89" t="s">
        <v>101</v>
      </c>
      <c r="D26" s="89" t="s">
        <v>102</v>
      </c>
      <c r="E26" s="89" t="s">
        <v>103</v>
      </c>
      <c r="F26" s="89" t="s">
        <v>20</v>
      </c>
      <c r="G26" s="89" t="s">
        <v>92</v>
      </c>
      <c r="H26" s="94">
        <v>3.1365740740740741E-4</v>
      </c>
      <c r="I26" s="73"/>
      <c r="J26" s="77"/>
      <c r="K26" s="79"/>
    </row>
    <row r="27" spans="1:11" s="76" customFormat="1" ht="24.9" customHeight="1" x14ac:dyDescent="0.3">
      <c r="A27" s="88">
        <v>6</v>
      </c>
      <c r="B27" s="89" t="s">
        <v>88</v>
      </c>
      <c r="C27" s="89" t="s">
        <v>89</v>
      </c>
      <c r="D27" s="89" t="s">
        <v>90</v>
      </c>
      <c r="E27" s="89" t="s">
        <v>91</v>
      </c>
      <c r="F27" s="89" t="s">
        <v>48</v>
      </c>
      <c r="G27" s="89" t="s">
        <v>92</v>
      </c>
      <c r="H27" s="94">
        <v>3.1643518518518517E-4</v>
      </c>
      <c r="I27" s="73"/>
      <c r="J27" s="77"/>
      <c r="K27" s="79"/>
    </row>
    <row r="28" spans="1:11" s="76" customFormat="1" ht="24.9" customHeight="1" x14ac:dyDescent="0.3">
      <c r="A28" s="88">
        <v>7</v>
      </c>
      <c r="B28" s="89" t="s">
        <v>107</v>
      </c>
      <c r="C28" s="89" t="s">
        <v>108</v>
      </c>
      <c r="D28" s="89" t="s">
        <v>109</v>
      </c>
      <c r="E28" s="89" t="s">
        <v>110</v>
      </c>
      <c r="F28" s="89" t="s">
        <v>20</v>
      </c>
      <c r="G28" s="89" t="s">
        <v>92</v>
      </c>
      <c r="H28" s="94">
        <v>3.1747685185185183E-4</v>
      </c>
      <c r="I28" s="73"/>
      <c r="J28" s="77"/>
      <c r="K28" s="79"/>
    </row>
    <row r="29" spans="1:11" s="76" customFormat="1" ht="24.9" customHeight="1" x14ac:dyDescent="0.3">
      <c r="A29" s="88">
        <v>8</v>
      </c>
      <c r="B29" s="89" t="s">
        <v>143</v>
      </c>
      <c r="C29" s="89" t="s">
        <v>144</v>
      </c>
      <c r="D29" s="89" t="s">
        <v>145</v>
      </c>
      <c r="E29" s="89" t="s">
        <v>146</v>
      </c>
      <c r="F29" s="89" t="s">
        <v>20</v>
      </c>
      <c r="G29" s="89" t="s">
        <v>147</v>
      </c>
      <c r="H29" s="94">
        <v>3.1967592592592594E-4</v>
      </c>
      <c r="I29" s="73"/>
      <c r="J29" s="77"/>
      <c r="K29" s="79"/>
    </row>
    <row r="30" spans="1:11" s="76" customFormat="1" ht="24.9" customHeight="1" x14ac:dyDescent="0.3">
      <c r="A30" s="88">
        <v>9</v>
      </c>
      <c r="B30" s="89" t="s">
        <v>119</v>
      </c>
      <c r="C30" s="89" t="s">
        <v>120</v>
      </c>
      <c r="D30" s="89" t="s">
        <v>121</v>
      </c>
      <c r="E30" s="89" t="s">
        <v>122</v>
      </c>
      <c r="F30" s="89" t="s">
        <v>20</v>
      </c>
      <c r="G30" s="89" t="s">
        <v>118</v>
      </c>
      <c r="H30" s="94">
        <v>3.2002314814814811E-4</v>
      </c>
      <c r="I30" s="73"/>
      <c r="J30" s="77"/>
      <c r="K30" s="79"/>
    </row>
    <row r="31" spans="1:11" s="76" customFormat="1" ht="24.9" customHeight="1" x14ac:dyDescent="0.3">
      <c r="A31" s="88">
        <v>10</v>
      </c>
      <c r="B31" s="89" t="s">
        <v>131</v>
      </c>
      <c r="C31" s="89" t="s">
        <v>132</v>
      </c>
      <c r="D31" s="89" t="s">
        <v>133</v>
      </c>
      <c r="E31" s="89" t="s">
        <v>134</v>
      </c>
      <c r="F31" s="89" t="s">
        <v>20</v>
      </c>
      <c r="G31" s="89" t="s">
        <v>118</v>
      </c>
      <c r="H31" s="94">
        <v>3.2800925925925923E-4</v>
      </c>
      <c r="I31" s="73"/>
      <c r="J31" s="77"/>
      <c r="K31" s="79"/>
    </row>
    <row r="32" spans="1:11" s="76" customFormat="1" ht="24.9" customHeight="1" x14ac:dyDescent="0.3">
      <c r="A32" s="88">
        <v>11</v>
      </c>
      <c r="B32" s="89" t="s">
        <v>96</v>
      </c>
      <c r="C32" s="89" t="s">
        <v>97</v>
      </c>
      <c r="D32" s="89" t="s">
        <v>98</v>
      </c>
      <c r="E32" s="89" t="s">
        <v>99</v>
      </c>
      <c r="F32" s="89" t="s">
        <v>48</v>
      </c>
      <c r="G32" s="89" t="s">
        <v>92</v>
      </c>
      <c r="H32" s="94">
        <v>3.3020833333333334E-4</v>
      </c>
      <c r="I32" s="73"/>
      <c r="J32" s="77"/>
      <c r="K32" s="79"/>
    </row>
    <row r="33" spans="1:11" s="76" customFormat="1" ht="24.9" customHeight="1" x14ac:dyDescent="0.3">
      <c r="A33" s="88">
        <v>12</v>
      </c>
      <c r="B33" s="89" t="s">
        <v>114</v>
      </c>
      <c r="C33" s="89" t="s">
        <v>115</v>
      </c>
      <c r="D33" s="89" t="s">
        <v>116</v>
      </c>
      <c r="E33" s="89" t="s">
        <v>117</v>
      </c>
      <c r="F33" s="89" t="s">
        <v>48</v>
      </c>
      <c r="G33" s="89" t="s">
        <v>118</v>
      </c>
      <c r="H33" s="94">
        <v>3.3055555555555551E-4</v>
      </c>
      <c r="I33" s="73"/>
      <c r="J33" s="77"/>
      <c r="K33" s="79"/>
    </row>
    <row r="34" spans="1:11" s="76" customFormat="1" ht="24.9" customHeight="1" x14ac:dyDescent="0.3">
      <c r="A34" s="88">
        <v>13</v>
      </c>
      <c r="B34" s="89" t="s">
        <v>127</v>
      </c>
      <c r="C34" s="89" t="s">
        <v>128</v>
      </c>
      <c r="D34" s="89" t="s">
        <v>129</v>
      </c>
      <c r="E34" s="89" t="s">
        <v>130</v>
      </c>
      <c r="F34" s="89" t="s">
        <v>20</v>
      </c>
      <c r="G34" s="89" t="s">
        <v>118</v>
      </c>
      <c r="H34" s="94">
        <v>3.4537037037037039E-4</v>
      </c>
      <c r="I34" s="73"/>
      <c r="J34" s="77"/>
      <c r="K34" s="79"/>
    </row>
    <row r="35" spans="1:11" s="76" customFormat="1" ht="24.9" customHeight="1" x14ac:dyDescent="0.3">
      <c r="A35" s="88">
        <v>14</v>
      </c>
      <c r="B35" s="89" t="s">
        <v>139</v>
      </c>
      <c r="C35" s="89" t="s">
        <v>140</v>
      </c>
      <c r="D35" s="89" t="s">
        <v>141</v>
      </c>
      <c r="E35" s="89" t="s">
        <v>142</v>
      </c>
      <c r="F35" s="89" t="s">
        <v>48</v>
      </c>
      <c r="G35" s="89" t="s">
        <v>118</v>
      </c>
      <c r="H35" s="94">
        <v>3.4571759259259261E-4</v>
      </c>
      <c r="I35" s="73"/>
      <c r="J35" s="77"/>
      <c r="K35" s="79"/>
    </row>
    <row r="36" spans="1:11" s="76" customFormat="1" ht="24.9" customHeight="1" x14ac:dyDescent="0.3">
      <c r="A36" s="88">
        <v>15</v>
      </c>
      <c r="B36" s="89" t="s">
        <v>181</v>
      </c>
      <c r="C36" s="89" t="s">
        <v>182</v>
      </c>
      <c r="D36" s="89" t="s">
        <v>183</v>
      </c>
      <c r="E36" s="89" t="s">
        <v>184</v>
      </c>
      <c r="F36" s="89" t="s">
        <v>48</v>
      </c>
      <c r="G36" s="89" t="s">
        <v>168</v>
      </c>
      <c r="H36" s="94">
        <v>3.4826388888888884E-4</v>
      </c>
      <c r="I36" s="73"/>
      <c r="J36" s="80"/>
      <c r="K36" s="80"/>
    </row>
    <row r="37" spans="1:11" s="76" customFormat="1" ht="24.9" customHeight="1" x14ac:dyDescent="0.3">
      <c r="A37" s="88">
        <v>16</v>
      </c>
      <c r="B37" s="89" t="s">
        <v>152</v>
      </c>
      <c r="C37" s="89" t="s">
        <v>153</v>
      </c>
      <c r="D37" s="89" t="s">
        <v>154</v>
      </c>
      <c r="E37" s="89" t="s">
        <v>155</v>
      </c>
      <c r="F37" s="89" t="s">
        <v>48</v>
      </c>
      <c r="G37" s="89" t="s">
        <v>147</v>
      </c>
      <c r="H37" s="94">
        <v>3.6458333333333335E-4</v>
      </c>
      <c r="I37" s="73"/>
      <c r="J37" s="80"/>
      <c r="K37" s="80"/>
    </row>
    <row r="38" spans="1:11" s="76" customFormat="1" ht="24.9" customHeight="1" x14ac:dyDescent="0.3">
      <c r="A38" s="88">
        <v>17</v>
      </c>
      <c r="B38" s="89" t="s">
        <v>199</v>
      </c>
      <c r="C38" s="89" t="s">
        <v>200</v>
      </c>
      <c r="D38" s="89" t="s">
        <v>201</v>
      </c>
      <c r="E38" s="89" t="s">
        <v>202</v>
      </c>
      <c r="F38" s="89" t="s">
        <v>48</v>
      </c>
      <c r="G38" s="89" t="s">
        <v>198</v>
      </c>
      <c r="H38" s="94">
        <v>3.6562500000000001E-4</v>
      </c>
      <c r="I38" s="73"/>
      <c r="J38" s="80"/>
      <c r="K38" s="80"/>
    </row>
    <row r="39" spans="1:11" s="76" customFormat="1" ht="24.9" customHeight="1" x14ac:dyDescent="0.3">
      <c r="A39" s="88">
        <v>18</v>
      </c>
      <c r="B39" s="89" t="s">
        <v>82</v>
      </c>
      <c r="C39" s="99">
        <v>10145018822</v>
      </c>
      <c r="D39" s="89" t="s">
        <v>83</v>
      </c>
      <c r="E39" s="89" t="s">
        <v>84</v>
      </c>
      <c r="F39" s="89" t="s">
        <v>50</v>
      </c>
      <c r="G39" s="89" t="s">
        <v>78</v>
      </c>
      <c r="H39" s="94">
        <v>3.6747685185185185E-4</v>
      </c>
      <c r="I39" s="73"/>
      <c r="J39" s="80"/>
      <c r="K39" s="80"/>
    </row>
    <row r="40" spans="1:11" s="76" customFormat="1" ht="24.9" customHeight="1" x14ac:dyDescent="0.3">
      <c r="A40" s="88">
        <v>19</v>
      </c>
      <c r="B40" s="89" t="s">
        <v>164</v>
      </c>
      <c r="C40" s="89" t="s">
        <v>165</v>
      </c>
      <c r="D40" s="89" t="s">
        <v>166</v>
      </c>
      <c r="E40" s="89" t="s">
        <v>167</v>
      </c>
      <c r="F40" s="89" t="s">
        <v>48</v>
      </c>
      <c r="G40" s="89" t="s">
        <v>168</v>
      </c>
      <c r="H40" s="94">
        <v>3.6817129629629629E-4</v>
      </c>
      <c r="I40" s="73"/>
      <c r="J40" s="80"/>
      <c r="K40" s="80"/>
    </row>
    <row r="41" spans="1:11" s="76" customFormat="1" ht="24.9" customHeight="1" x14ac:dyDescent="0.3">
      <c r="A41" s="88">
        <v>20</v>
      </c>
      <c r="B41" s="89" t="s">
        <v>177</v>
      </c>
      <c r="C41" s="89" t="s">
        <v>178</v>
      </c>
      <c r="D41" s="89" t="s">
        <v>179</v>
      </c>
      <c r="E41" s="89" t="s">
        <v>180</v>
      </c>
      <c r="F41" s="89" t="s">
        <v>48</v>
      </c>
      <c r="G41" s="89" t="s">
        <v>168</v>
      </c>
      <c r="H41" s="94">
        <v>3.6840277777777777E-4</v>
      </c>
      <c r="I41" s="73"/>
      <c r="J41" s="80"/>
      <c r="K41" s="80"/>
    </row>
    <row r="42" spans="1:11" s="76" customFormat="1" ht="24.9" customHeight="1" x14ac:dyDescent="0.3">
      <c r="A42" s="88">
        <v>21</v>
      </c>
      <c r="B42" s="89" t="s">
        <v>135</v>
      </c>
      <c r="C42" s="89" t="s">
        <v>136</v>
      </c>
      <c r="D42" s="89" t="s">
        <v>137</v>
      </c>
      <c r="E42" s="89" t="s">
        <v>138</v>
      </c>
      <c r="F42" s="89" t="s">
        <v>50</v>
      </c>
      <c r="G42" s="89" t="s">
        <v>118</v>
      </c>
      <c r="H42" s="94">
        <v>3.7037037037037035E-4</v>
      </c>
      <c r="I42" s="73"/>
      <c r="J42" s="80"/>
      <c r="K42" s="80"/>
    </row>
    <row r="43" spans="1:11" s="76" customFormat="1" ht="24.9" customHeight="1" x14ac:dyDescent="0.3">
      <c r="A43" s="88">
        <v>22</v>
      </c>
      <c r="B43" s="89">
        <v>493</v>
      </c>
      <c r="C43" s="89" t="s">
        <v>156</v>
      </c>
      <c r="D43" s="89" t="s">
        <v>157</v>
      </c>
      <c r="E43" s="89" t="s">
        <v>158</v>
      </c>
      <c r="F43" s="89" t="s">
        <v>50</v>
      </c>
      <c r="G43" s="89" t="s">
        <v>147</v>
      </c>
      <c r="H43" s="94">
        <v>3.7071759259259263E-4</v>
      </c>
      <c r="I43" s="73"/>
      <c r="J43" s="80"/>
      <c r="K43" s="80"/>
    </row>
    <row r="44" spans="1:11" s="76" customFormat="1" ht="24.9" customHeight="1" x14ac:dyDescent="0.3">
      <c r="A44" s="88">
        <v>23</v>
      </c>
      <c r="B44" s="89" t="s">
        <v>111</v>
      </c>
      <c r="C44" s="89">
        <v>10150623907</v>
      </c>
      <c r="D44" s="89" t="s">
        <v>112</v>
      </c>
      <c r="E44" s="89" t="s">
        <v>113</v>
      </c>
      <c r="F44" s="89" t="s">
        <v>48</v>
      </c>
      <c r="G44" s="89" t="s">
        <v>92</v>
      </c>
      <c r="H44" s="94">
        <v>3.739583333333334E-4</v>
      </c>
      <c r="I44" s="73"/>
      <c r="J44" s="80"/>
      <c r="K44" s="80"/>
    </row>
    <row r="45" spans="1:11" s="76" customFormat="1" ht="24.9" customHeight="1" x14ac:dyDescent="0.3">
      <c r="A45" s="88">
        <v>24</v>
      </c>
      <c r="B45" s="89">
        <v>69</v>
      </c>
      <c r="C45" s="89" t="s">
        <v>104</v>
      </c>
      <c r="D45" s="89" t="s">
        <v>105</v>
      </c>
      <c r="E45" s="89" t="s">
        <v>106</v>
      </c>
      <c r="F45" s="89" t="s">
        <v>49</v>
      </c>
      <c r="G45" s="89" t="s">
        <v>92</v>
      </c>
      <c r="H45" s="94">
        <v>3.7430555555555562E-4</v>
      </c>
      <c r="I45" s="73"/>
      <c r="J45" s="80"/>
      <c r="K45" s="80"/>
    </row>
    <row r="46" spans="1:11" s="76" customFormat="1" ht="24.9" customHeight="1" x14ac:dyDescent="0.3">
      <c r="A46" s="88">
        <v>25</v>
      </c>
      <c r="B46" s="89" t="s">
        <v>211</v>
      </c>
      <c r="C46" s="89" t="s">
        <v>212</v>
      </c>
      <c r="D46" s="89" t="s">
        <v>213</v>
      </c>
      <c r="E46" s="89" t="s">
        <v>214</v>
      </c>
      <c r="F46" s="89" t="s">
        <v>48</v>
      </c>
      <c r="G46" s="89" t="s">
        <v>198</v>
      </c>
      <c r="H46" s="94">
        <v>3.7465277777777779E-4</v>
      </c>
      <c r="I46" s="73"/>
      <c r="J46" s="80"/>
      <c r="K46" s="80"/>
    </row>
    <row r="47" spans="1:11" s="76" customFormat="1" ht="24.9" customHeight="1" x14ac:dyDescent="0.3">
      <c r="A47" s="88">
        <v>26</v>
      </c>
      <c r="B47" s="89" t="s">
        <v>194</v>
      </c>
      <c r="C47" s="89" t="s">
        <v>195</v>
      </c>
      <c r="D47" s="89" t="s">
        <v>196</v>
      </c>
      <c r="E47" s="89" t="s">
        <v>197</v>
      </c>
      <c r="F47" s="89" t="s">
        <v>48</v>
      </c>
      <c r="G47" s="89" t="s">
        <v>198</v>
      </c>
      <c r="H47" s="94">
        <v>3.7546296296296291E-4</v>
      </c>
      <c r="I47" s="73"/>
      <c r="J47" s="80"/>
      <c r="K47" s="80"/>
    </row>
    <row r="48" spans="1:11" s="76" customFormat="1" ht="24.9" customHeight="1" x14ac:dyDescent="0.3">
      <c r="A48" s="88">
        <v>27</v>
      </c>
      <c r="B48" s="89" t="s">
        <v>159</v>
      </c>
      <c r="C48" s="89" t="s">
        <v>160</v>
      </c>
      <c r="D48" s="89" t="s">
        <v>161</v>
      </c>
      <c r="E48" s="89" t="s">
        <v>162</v>
      </c>
      <c r="F48" s="89" t="s">
        <v>50</v>
      </c>
      <c r="G48" s="89" t="s">
        <v>163</v>
      </c>
      <c r="H48" s="94">
        <v>3.8113425925925923E-4</v>
      </c>
      <c r="I48" s="73"/>
      <c r="J48" s="80"/>
      <c r="K48" s="80"/>
    </row>
    <row r="49" spans="1:11" s="76" customFormat="1" ht="24.9" customHeight="1" x14ac:dyDescent="0.3">
      <c r="A49" s="88">
        <v>28</v>
      </c>
      <c r="B49" s="89" t="s">
        <v>74</v>
      </c>
      <c r="C49" s="89" t="s">
        <v>75</v>
      </c>
      <c r="D49" s="89" t="s">
        <v>76</v>
      </c>
      <c r="E49" s="89" t="s">
        <v>77</v>
      </c>
      <c r="F49" s="89" t="s">
        <v>49</v>
      </c>
      <c r="G49" s="89" t="s">
        <v>78</v>
      </c>
      <c r="H49" s="94">
        <v>4.0358796296296296E-4</v>
      </c>
      <c r="I49" s="73"/>
      <c r="J49" s="80"/>
      <c r="K49" s="80"/>
    </row>
    <row r="50" spans="1:11" s="76" customFormat="1" ht="24.9" customHeight="1" x14ac:dyDescent="0.3">
      <c r="A50" s="88">
        <v>29</v>
      </c>
      <c r="B50" s="89" t="s">
        <v>85</v>
      </c>
      <c r="C50" s="99">
        <v>10150621681</v>
      </c>
      <c r="D50" s="89" t="s">
        <v>86</v>
      </c>
      <c r="E50" s="89" t="s">
        <v>87</v>
      </c>
      <c r="F50" s="89" t="s">
        <v>49</v>
      </c>
      <c r="G50" s="89" t="s">
        <v>78</v>
      </c>
      <c r="H50" s="94">
        <v>4.1585648148148146E-4</v>
      </c>
      <c r="I50" s="73"/>
      <c r="J50" s="80"/>
      <c r="K50" s="80"/>
    </row>
    <row r="51" spans="1:11" s="76" customFormat="1" ht="24.9" customHeight="1" x14ac:dyDescent="0.3">
      <c r="A51" s="88">
        <v>30</v>
      </c>
      <c r="B51" s="89" t="s">
        <v>79</v>
      </c>
      <c r="C51" s="99">
        <v>10150621075</v>
      </c>
      <c r="D51" s="89" t="s">
        <v>80</v>
      </c>
      <c r="E51" s="89" t="s">
        <v>81</v>
      </c>
      <c r="F51" s="89" t="s">
        <v>49</v>
      </c>
      <c r="G51" s="89" t="s">
        <v>78</v>
      </c>
      <c r="H51" s="94">
        <v>4.3113425925925931E-4</v>
      </c>
      <c r="I51" s="73"/>
      <c r="J51" s="80"/>
      <c r="K51" s="80"/>
    </row>
    <row r="52" spans="1:11" s="76" customFormat="1" ht="24.9" customHeight="1" x14ac:dyDescent="0.3">
      <c r="A52" s="88">
        <v>31</v>
      </c>
      <c r="B52" s="89" t="s">
        <v>185</v>
      </c>
      <c r="C52" s="89" t="s">
        <v>186</v>
      </c>
      <c r="D52" s="89" t="s">
        <v>187</v>
      </c>
      <c r="E52" s="89" t="s">
        <v>188</v>
      </c>
      <c r="F52" s="89" t="s">
        <v>50</v>
      </c>
      <c r="G52" s="89" t="s">
        <v>189</v>
      </c>
      <c r="H52" s="94">
        <v>4.4409722222222219E-4</v>
      </c>
      <c r="I52" s="73"/>
      <c r="J52" s="80"/>
      <c r="K52" s="80"/>
    </row>
    <row r="53" spans="1:11" s="76" customFormat="1" ht="24.9" customHeight="1" x14ac:dyDescent="0.3">
      <c r="A53" s="88">
        <v>32</v>
      </c>
      <c r="B53" s="89" t="s">
        <v>220</v>
      </c>
      <c r="C53" s="89" t="s">
        <v>221</v>
      </c>
      <c r="D53" s="89" t="s">
        <v>222</v>
      </c>
      <c r="E53" s="89" t="s">
        <v>223</v>
      </c>
      <c r="F53" s="89" t="s">
        <v>49</v>
      </c>
      <c r="G53" s="89" t="s">
        <v>219</v>
      </c>
      <c r="H53" s="94">
        <v>4.5960648148148147E-4</v>
      </c>
      <c r="I53" s="73"/>
      <c r="J53" s="80"/>
      <c r="K53" s="80"/>
    </row>
    <row r="54" spans="1:11" s="76" customFormat="1" ht="24.9" customHeight="1" x14ac:dyDescent="0.3">
      <c r="A54" s="88">
        <v>33</v>
      </c>
      <c r="B54" s="89" t="s">
        <v>215</v>
      </c>
      <c r="C54" s="89" t="s">
        <v>216</v>
      </c>
      <c r="D54" s="89" t="s">
        <v>217</v>
      </c>
      <c r="E54" s="89" t="s">
        <v>218</v>
      </c>
      <c r="F54" s="89" t="s">
        <v>48</v>
      </c>
      <c r="G54" s="89" t="s">
        <v>219</v>
      </c>
      <c r="H54" s="94">
        <v>4.7812500000000003E-4</v>
      </c>
      <c r="I54" s="73"/>
      <c r="J54" s="80"/>
      <c r="K54" s="80"/>
    </row>
    <row r="55" spans="1:11" s="76" customFormat="1" ht="24.9" customHeight="1" x14ac:dyDescent="0.3">
      <c r="A55" s="88">
        <v>34</v>
      </c>
      <c r="B55" s="89" t="s">
        <v>65</v>
      </c>
      <c r="C55" s="89" t="s">
        <v>66</v>
      </c>
      <c r="D55" s="89" t="s">
        <v>67</v>
      </c>
      <c r="E55" s="89" t="s">
        <v>68</v>
      </c>
      <c r="F55" s="89" t="s">
        <v>48</v>
      </c>
      <c r="G55" s="89" t="s">
        <v>69</v>
      </c>
      <c r="H55" s="94">
        <v>4.8680555555555559E-4</v>
      </c>
      <c r="I55" s="73"/>
      <c r="J55" s="80"/>
      <c r="K55" s="80"/>
    </row>
    <row r="56" spans="1:11" s="76" customFormat="1" ht="24.9" customHeight="1" x14ac:dyDescent="0.3">
      <c r="A56" s="88">
        <v>35</v>
      </c>
      <c r="B56" s="89">
        <v>35</v>
      </c>
      <c r="C56" s="89" t="s">
        <v>224</v>
      </c>
      <c r="D56" s="89" t="s">
        <v>225</v>
      </c>
      <c r="E56" s="89" t="s">
        <v>226</v>
      </c>
      <c r="F56" s="89" t="s">
        <v>48</v>
      </c>
      <c r="G56" s="89" t="s">
        <v>219</v>
      </c>
      <c r="H56" s="94">
        <v>5.0266203703703703E-4</v>
      </c>
      <c r="I56" s="73"/>
      <c r="J56" s="80"/>
      <c r="K56" s="80"/>
    </row>
    <row r="57" spans="1:11" s="76" customFormat="1" ht="24.9" customHeight="1" x14ac:dyDescent="0.3">
      <c r="A57" s="88">
        <v>36</v>
      </c>
      <c r="B57" s="89" t="s">
        <v>227</v>
      </c>
      <c r="C57" s="89" t="s">
        <v>228</v>
      </c>
      <c r="D57" s="89" t="s">
        <v>229</v>
      </c>
      <c r="E57" s="89" t="s">
        <v>230</v>
      </c>
      <c r="F57" s="89" t="s">
        <v>48</v>
      </c>
      <c r="G57" s="89" t="s">
        <v>219</v>
      </c>
      <c r="H57" s="98">
        <v>5.0300925925925936E-4</v>
      </c>
      <c r="I57" s="73"/>
      <c r="J57" s="80"/>
      <c r="K57" s="80"/>
    </row>
    <row r="58" spans="1:11" s="76" customFormat="1" ht="24.9" customHeight="1" x14ac:dyDescent="0.3">
      <c r="A58" s="88">
        <v>37</v>
      </c>
      <c r="B58" s="89" t="s">
        <v>190</v>
      </c>
      <c r="C58" s="89" t="s">
        <v>191</v>
      </c>
      <c r="D58" s="89" t="s">
        <v>192</v>
      </c>
      <c r="E58" s="89" t="s">
        <v>193</v>
      </c>
      <c r="F58" s="89" t="s">
        <v>50</v>
      </c>
      <c r="G58" s="89" t="s">
        <v>189</v>
      </c>
      <c r="H58" s="94">
        <v>5.2187500000000009E-4</v>
      </c>
      <c r="I58" s="73"/>
      <c r="J58" s="80"/>
      <c r="K58" s="80"/>
    </row>
    <row r="59" spans="1:11" s="82" customFormat="1" ht="24.9" customHeight="1" x14ac:dyDescent="0.3">
      <c r="A59" s="88" t="s">
        <v>231</v>
      </c>
      <c r="B59" s="89" t="s">
        <v>207</v>
      </c>
      <c r="C59" s="89" t="s">
        <v>208</v>
      </c>
      <c r="D59" s="89" t="s">
        <v>209</v>
      </c>
      <c r="E59" s="89" t="s">
        <v>210</v>
      </c>
      <c r="F59" s="89" t="s">
        <v>48</v>
      </c>
      <c r="G59" s="89" t="s">
        <v>198</v>
      </c>
      <c r="H59" s="94"/>
      <c r="I59" s="73"/>
      <c r="J59" s="80"/>
      <c r="K59" s="80"/>
    </row>
    <row r="60" spans="1:11" ht="24.9" customHeight="1" x14ac:dyDescent="0.3">
      <c r="A60" s="88" t="s">
        <v>231</v>
      </c>
      <c r="B60" s="89" t="s">
        <v>148</v>
      </c>
      <c r="C60" s="89" t="s">
        <v>149</v>
      </c>
      <c r="D60" s="89" t="s">
        <v>150</v>
      </c>
      <c r="E60" s="89" t="s">
        <v>151</v>
      </c>
      <c r="F60" s="89" t="s">
        <v>48</v>
      </c>
      <c r="G60" s="89" t="s">
        <v>147</v>
      </c>
      <c r="H60" s="94"/>
      <c r="I60" s="73"/>
      <c r="J60" s="80"/>
      <c r="K60" s="80"/>
    </row>
    <row r="61" spans="1:11" ht="24.9" customHeight="1" x14ac:dyDescent="0.3">
      <c r="A61" s="88" t="s">
        <v>231</v>
      </c>
      <c r="B61" s="89" t="s">
        <v>169</v>
      </c>
      <c r="C61" s="89" t="s">
        <v>170</v>
      </c>
      <c r="D61" s="89" t="s">
        <v>171</v>
      </c>
      <c r="E61" s="89" t="s">
        <v>172</v>
      </c>
      <c r="F61" s="89" t="s">
        <v>48</v>
      </c>
      <c r="G61" s="89" t="s">
        <v>168</v>
      </c>
      <c r="H61" s="94"/>
      <c r="I61" s="73"/>
      <c r="J61" s="80"/>
      <c r="K61" s="80"/>
    </row>
    <row r="62" spans="1:11" ht="24.9" customHeight="1" x14ac:dyDescent="0.3">
      <c r="A62" s="88" t="s">
        <v>231</v>
      </c>
      <c r="B62" s="89" t="s">
        <v>173</v>
      </c>
      <c r="C62" s="89" t="s">
        <v>174</v>
      </c>
      <c r="D62" s="89" t="s">
        <v>175</v>
      </c>
      <c r="E62" s="89" t="s">
        <v>176</v>
      </c>
      <c r="F62" s="89" t="s">
        <v>48</v>
      </c>
      <c r="G62" s="89" t="s">
        <v>168</v>
      </c>
      <c r="H62" s="94"/>
      <c r="I62" s="73"/>
      <c r="J62" s="80"/>
      <c r="K62" s="80"/>
    </row>
    <row r="63" spans="1:11" ht="24.9" customHeight="1" thickBot="1" x14ac:dyDescent="0.35">
      <c r="A63" s="87"/>
      <c r="B63" s="92"/>
      <c r="C63" s="92"/>
      <c r="D63" s="92"/>
      <c r="E63" s="92"/>
      <c r="F63" s="92"/>
      <c r="G63" s="92"/>
      <c r="H63" s="93"/>
      <c r="I63" s="93"/>
      <c r="J63" s="81"/>
      <c r="K63" s="81"/>
    </row>
    <row r="64" spans="1:11" ht="15" thickTop="1" x14ac:dyDescent="0.25">
      <c r="A64" s="111" t="s">
        <v>3</v>
      </c>
      <c r="B64" s="112"/>
      <c r="C64" s="112"/>
      <c r="D64" s="112"/>
      <c r="E64" s="90"/>
      <c r="F64" s="65"/>
      <c r="G64" s="113" t="s">
        <v>25</v>
      </c>
      <c r="H64" s="113"/>
      <c r="I64" s="112"/>
      <c r="J64" s="114"/>
      <c r="K64" s="115"/>
    </row>
    <row r="65" spans="1:26" x14ac:dyDescent="0.25">
      <c r="A65" s="54" t="s">
        <v>33</v>
      </c>
      <c r="B65" s="17"/>
      <c r="C65" s="17"/>
      <c r="D65" s="55"/>
      <c r="E65" s="19"/>
      <c r="F65" s="52"/>
      <c r="G65" s="18" t="s">
        <v>21</v>
      </c>
      <c r="H65" s="48">
        <v>10</v>
      </c>
      <c r="I65" s="58"/>
      <c r="J65" s="35" t="s">
        <v>19</v>
      </c>
      <c r="K65" s="61">
        <f>COUNTIF(F22:F62,"ЗМС")</f>
        <v>0</v>
      </c>
    </row>
    <row r="66" spans="1:26" x14ac:dyDescent="0.25">
      <c r="A66" s="54" t="s">
        <v>34</v>
      </c>
      <c r="B66" s="17"/>
      <c r="C66" s="17"/>
      <c r="D66" s="55"/>
      <c r="E66" s="1"/>
      <c r="F66" s="53"/>
      <c r="G66" s="20" t="s">
        <v>45</v>
      </c>
      <c r="H66" s="47">
        <f>H67+H70</f>
        <v>41</v>
      </c>
      <c r="I66" s="50"/>
      <c r="J66" s="35" t="s">
        <v>15</v>
      </c>
      <c r="K66" s="61">
        <f>COUNTIF(F23:F62,"МСМК")</f>
        <v>0</v>
      </c>
    </row>
    <row r="67" spans="1:26" x14ac:dyDescent="0.25">
      <c r="A67" s="54" t="s">
        <v>35</v>
      </c>
      <c r="B67" s="17"/>
      <c r="C67" s="17"/>
      <c r="D67" s="55"/>
      <c r="E67" s="1"/>
      <c r="F67" s="53"/>
      <c r="G67" s="20" t="s">
        <v>46</v>
      </c>
      <c r="H67" s="47">
        <f>H68+H69+H71</f>
        <v>37</v>
      </c>
      <c r="I67" s="50"/>
      <c r="J67" s="35" t="s">
        <v>17</v>
      </c>
      <c r="K67" s="61">
        <f>COUNTIF(F24:F64,"МС")</f>
        <v>0</v>
      </c>
    </row>
    <row r="68" spans="1:26" ht="9.75" customHeight="1" x14ac:dyDescent="0.25">
      <c r="A68" s="54" t="s">
        <v>36</v>
      </c>
      <c r="B68" s="17"/>
      <c r="C68" s="17"/>
      <c r="D68" s="55"/>
      <c r="E68" s="1"/>
      <c r="F68" s="53"/>
      <c r="G68" s="20" t="s">
        <v>40</v>
      </c>
      <c r="H68" s="48">
        <f>COUNT(A22:A62)</f>
        <v>37</v>
      </c>
      <c r="I68" s="49"/>
      <c r="J68" s="35" t="s">
        <v>20</v>
      </c>
      <c r="K68" s="61">
        <f>COUNTIF(F22:F65,"КМС")</f>
        <v>7</v>
      </c>
    </row>
    <row r="69" spans="1:26" x14ac:dyDescent="0.25">
      <c r="A69" s="54"/>
      <c r="B69" s="17"/>
      <c r="C69" s="17"/>
      <c r="D69" s="55"/>
      <c r="E69" s="1"/>
      <c r="F69" s="53"/>
      <c r="G69" s="20" t="s">
        <v>41</v>
      </c>
      <c r="H69" s="48">
        <f>COUNTIF(A22:A62,"НФ")</f>
        <v>0</v>
      </c>
      <c r="I69" s="49"/>
      <c r="J69" s="70" t="s">
        <v>48</v>
      </c>
      <c r="K69" s="61">
        <f>COUNTIF(F22:F66,"1 сп.р.")</f>
        <v>23</v>
      </c>
    </row>
    <row r="70" spans="1:26" x14ac:dyDescent="0.25">
      <c r="A70" s="54"/>
      <c r="B70" s="17"/>
      <c r="C70" s="17"/>
      <c r="D70" s="55"/>
      <c r="E70" s="1"/>
      <c r="F70" s="53"/>
      <c r="G70" s="20" t="s">
        <v>42</v>
      </c>
      <c r="H70" s="36">
        <f>COUNTIF(A22:A62,"НС")</f>
        <v>4</v>
      </c>
      <c r="I70" s="51"/>
      <c r="J70" s="71" t="s">
        <v>50</v>
      </c>
      <c r="K70" s="61">
        <f>COUNTIF(F22:F67,"2 сп.р.")</f>
        <v>6</v>
      </c>
    </row>
    <row r="71" spans="1:26" x14ac:dyDescent="0.25">
      <c r="A71" s="54"/>
      <c r="B71" s="17"/>
      <c r="C71" s="17"/>
      <c r="D71" s="55"/>
      <c r="E71" s="22"/>
      <c r="F71" s="59"/>
      <c r="G71" s="20" t="s">
        <v>43</v>
      </c>
      <c r="H71" s="36">
        <f>COUNTIF(A22:A62,"ДСКВ")</f>
        <v>0</v>
      </c>
      <c r="I71" s="60"/>
      <c r="J71" s="71" t="s">
        <v>49</v>
      </c>
      <c r="K71" s="61">
        <f>COUNTIF(F22:F68,"3 сп.р.")</f>
        <v>5</v>
      </c>
    </row>
    <row r="72" spans="1:26" x14ac:dyDescent="0.25">
      <c r="A72" s="23"/>
      <c r="K72" s="24"/>
    </row>
    <row r="73" spans="1:26" ht="15.6" x14ac:dyDescent="0.25">
      <c r="A73" s="116" t="s">
        <v>2</v>
      </c>
      <c r="B73" s="117"/>
      <c r="C73" s="117"/>
      <c r="D73" s="117"/>
      <c r="E73" s="118" t="s">
        <v>7</v>
      </c>
      <c r="F73" s="118"/>
      <c r="G73" s="118"/>
      <c r="H73" s="118"/>
      <c r="I73" s="118" t="s">
        <v>37</v>
      </c>
      <c r="J73" s="118"/>
      <c r="K73" s="119"/>
    </row>
    <row r="74" spans="1:26" x14ac:dyDescent="0.25">
      <c r="A74" s="23"/>
      <c r="B74" s="1"/>
      <c r="C74" s="1"/>
      <c r="E74" s="1"/>
      <c r="F74" s="19"/>
      <c r="G74" s="19"/>
      <c r="H74" s="19"/>
      <c r="I74" s="19"/>
      <c r="J74" s="19"/>
      <c r="K74" s="28"/>
    </row>
    <row r="75" spans="1:26" x14ac:dyDescent="0.25">
      <c r="A75" s="25"/>
      <c r="D75" s="26"/>
      <c r="E75" s="56"/>
      <c r="F75" s="26"/>
      <c r="G75" s="26"/>
      <c r="H75" s="57"/>
      <c r="I75" s="57"/>
      <c r="J75" s="26"/>
      <c r="K75" s="27"/>
    </row>
    <row r="76" spans="1:26" s="11" customFormat="1" x14ac:dyDescent="0.25">
      <c r="A76" s="25"/>
      <c r="B76" s="26"/>
      <c r="C76" s="26"/>
      <c r="D76" s="26"/>
      <c r="E76" s="56"/>
      <c r="F76" s="26"/>
      <c r="G76" s="26"/>
      <c r="H76" s="57"/>
      <c r="I76" s="57"/>
      <c r="J76" s="26"/>
      <c r="K76" s="2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39" customFormat="1" ht="18" x14ac:dyDescent="0.25">
      <c r="A77" s="25"/>
      <c r="B77" s="26"/>
      <c r="C77" s="26"/>
      <c r="D77" s="26"/>
      <c r="E77" s="56"/>
      <c r="F77" s="26"/>
      <c r="G77" s="26"/>
      <c r="H77" s="57"/>
      <c r="I77" s="57"/>
      <c r="J77" s="26"/>
      <c r="K77" s="27"/>
    </row>
    <row r="78" spans="1:26" x14ac:dyDescent="0.25">
      <c r="A78" s="25"/>
      <c r="D78" s="26"/>
      <c r="E78" s="56"/>
      <c r="F78" s="26"/>
      <c r="G78" s="26"/>
      <c r="H78" s="57"/>
      <c r="I78" s="57"/>
      <c r="J78" s="26"/>
      <c r="K78" s="27"/>
    </row>
    <row r="79" spans="1:26" ht="16.2" thickBot="1" x14ac:dyDescent="0.3">
      <c r="A79" s="120" t="str">
        <f>G18</f>
        <v>МЯГКОВА Е.А. (IК, г. Саранск)</v>
      </c>
      <c r="B79" s="121"/>
      <c r="C79" s="121"/>
      <c r="D79" s="121"/>
      <c r="E79" s="121" t="str">
        <f>G17</f>
        <v>БОЧАНОВ В.А. (ВК, г.Омск)</v>
      </c>
      <c r="F79" s="121"/>
      <c r="G79" s="121"/>
      <c r="H79" s="121"/>
      <c r="I79" s="121" t="str">
        <f>G19</f>
        <v>КОЧЕТКОВ Д.А. (ВК, г. Саранск)</v>
      </c>
      <c r="J79" s="121"/>
      <c r="K79" s="122"/>
    </row>
    <row r="80" spans="1:26" ht="14.4" thickTop="1" x14ac:dyDescent="0.25"/>
    <row r="81" spans="1:11" ht="18" x14ac:dyDescent="0.25">
      <c r="A81" s="39"/>
      <c r="B81" s="40"/>
      <c r="C81" s="40"/>
      <c r="D81" s="39"/>
      <c r="E81" s="41"/>
      <c r="F81" s="39"/>
      <c r="G81" s="39"/>
      <c r="H81" s="42"/>
      <c r="I81" s="42"/>
      <c r="J81" s="39"/>
      <c r="K81" s="39"/>
    </row>
    <row r="82" spans="1:11" ht="21" x14ac:dyDescent="0.25">
      <c r="A82" s="37"/>
      <c r="B82" s="37"/>
      <c r="C82" s="38"/>
      <c r="D82" s="110"/>
      <c r="E82" s="110"/>
      <c r="F82" s="110"/>
      <c r="G82" s="110"/>
    </row>
    <row r="83" spans="1:11" ht="18" x14ac:dyDescent="0.25">
      <c r="D83" s="39"/>
    </row>
  </sheetData>
  <autoFilter ref="B21:H21" xr:uid="{00000000-0001-0000-0000-000000000000}">
    <sortState xmlns:xlrd2="http://schemas.microsoft.com/office/spreadsheetml/2017/richdata2" ref="B22:H63">
      <sortCondition ref="H21"/>
    </sortState>
  </autoFilter>
  <sortState xmlns:xlrd2="http://schemas.microsoft.com/office/spreadsheetml/2017/richdata2" ref="B23:G63">
    <sortCondition ref="D23:D63"/>
  </sortState>
  <mergeCells count="25"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3:D13"/>
    <mergeCell ref="A14:D14"/>
    <mergeCell ref="A15:G15"/>
    <mergeCell ref="H15:K15"/>
    <mergeCell ref="D82:G82"/>
    <mergeCell ref="A64:D64"/>
    <mergeCell ref="G64:K64"/>
    <mergeCell ref="A73:D73"/>
    <mergeCell ref="E73:H73"/>
    <mergeCell ref="I73:K73"/>
    <mergeCell ref="A79:D79"/>
    <mergeCell ref="E79:H79"/>
    <mergeCell ref="I79:K79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6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 гонка на время</vt:lpstr>
      <vt:lpstr>'ВС гонка на время'!Заголовки_для_печати</vt:lpstr>
      <vt:lpstr>'ВС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2024-02-22T12:56:00Z</cp:lastPrinted>
  <dcterms:created xsi:type="dcterms:W3CDTF">1996-10-08T23:32:33Z</dcterms:created>
  <dcterms:modified xsi:type="dcterms:W3CDTF">2024-02-23T15:30:48Z</dcterms:modified>
</cp:coreProperties>
</file>