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тог гр. г. юниоры" sheetId="83" r:id="rId1"/>
  </sheets>
  <definedNames>
    <definedName name="_xlnm.Print_Titles" localSheetId="0">'итог гр. г. юниоры'!$21:$21</definedName>
    <definedName name="_xlnm.Print_Area" localSheetId="0">'итог гр. г. юниоры'!$A$1:$L$123</definedName>
  </definedNames>
  <calcPr calcId="152511"/>
</workbook>
</file>

<file path=xl/calcChain.xml><?xml version="1.0" encoding="utf-8"?>
<calcChain xmlns="http://schemas.openxmlformats.org/spreadsheetml/2006/main">
  <c r="J90" i="83" l="1"/>
  <c r="J91" i="83"/>
  <c r="J92" i="83"/>
  <c r="J93" i="83"/>
  <c r="J94" i="83"/>
  <c r="I90" i="83"/>
  <c r="I91" i="83"/>
  <c r="I92" i="83"/>
  <c r="I93" i="83"/>
  <c r="I94" i="83"/>
  <c r="J22" i="83"/>
  <c r="I23" i="83"/>
  <c r="J23" i="83" l="1"/>
  <c r="J24" i="83"/>
  <c r="J25" i="83"/>
  <c r="J26" i="83"/>
  <c r="J27" i="83"/>
  <c r="J28" i="83"/>
  <c r="J29" i="83"/>
  <c r="J30" i="83"/>
  <c r="J31" i="83"/>
  <c r="J32" i="83"/>
  <c r="J33" i="83"/>
  <c r="J34" i="83"/>
  <c r="J35" i="83"/>
  <c r="J36" i="83"/>
  <c r="J37" i="83"/>
  <c r="J38" i="83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J60" i="83"/>
  <c r="J61" i="83"/>
  <c r="J62" i="83"/>
  <c r="J63" i="83"/>
  <c r="J64" i="83"/>
  <c r="J65" i="83"/>
  <c r="J66" i="83"/>
  <c r="J67" i="83"/>
  <c r="J68" i="83"/>
  <c r="J69" i="83"/>
  <c r="J70" i="83"/>
  <c r="J71" i="83"/>
  <c r="J72" i="83"/>
  <c r="J73" i="83"/>
  <c r="J74" i="83"/>
  <c r="J75" i="83"/>
  <c r="J76" i="83"/>
  <c r="J77" i="83"/>
  <c r="J78" i="83"/>
  <c r="J79" i="83"/>
  <c r="J80" i="83"/>
  <c r="J81" i="83"/>
  <c r="J82" i="83"/>
  <c r="J83" i="83"/>
  <c r="J84" i="83"/>
  <c r="J85" i="83"/>
  <c r="J86" i="83"/>
  <c r="J87" i="83"/>
  <c r="J88" i="83"/>
  <c r="J89" i="83"/>
  <c r="I24" i="83"/>
  <c r="I25" i="83"/>
  <c r="I26" i="83"/>
  <c r="I27" i="83"/>
  <c r="I28" i="83"/>
  <c r="I29" i="83"/>
  <c r="I30" i="83"/>
  <c r="I31" i="83"/>
  <c r="I32" i="83"/>
  <c r="I33" i="83"/>
  <c r="I34" i="83"/>
  <c r="I35" i="83"/>
  <c r="I36" i="83"/>
  <c r="I37" i="83"/>
  <c r="I38" i="83"/>
  <c r="I39" i="83"/>
  <c r="I40" i="83"/>
  <c r="I41" i="83"/>
  <c r="I42" i="83"/>
  <c r="I43" i="83"/>
  <c r="I44" i="83"/>
  <c r="I45" i="83"/>
  <c r="I46" i="83"/>
  <c r="I47" i="83"/>
  <c r="I48" i="83"/>
  <c r="I49" i="83"/>
  <c r="I50" i="83"/>
  <c r="I51" i="83"/>
  <c r="I52" i="83"/>
  <c r="I53" i="83"/>
  <c r="I54" i="83"/>
  <c r="I55" i="83"/>
  <c r="I56" i="83"/>
  <c r="I57" i="83"/>
  <c r="I58" i="83"/>
  <c r="I59" i="83"/>
  <c r="I60" i="83"/>
  <c r="I61" i="83"/>
  <c r="I62" i="83"/>
  <c r="I63" i="83"/>
  <c r="I64" i="83"/>
  <c r="I65" i="83"/>
  <c r="I66" i="83"/>
  <c r="I67" i="83"/>
  <c r="I68" i="83"/>
  <c r="I69" i="83"/>
  <c r="I70" i="83"/>
  <c r="I71" i="83"/>
  <c r="I72" i="83"/>
  <c r="I73" i="83"/>
  <c r="I74" i="83"/>
  <c r="I75" i="83"/>
  <c r="I76" i="83"/>
  <c r="I77" i="83"/>
  <c r="I78" i="83"/>
  <c r="I79" i="83"/>
  <c r="I80" i="83"/>
  <c r="I81" i="83"/>
  <c r="I82" i="83"/>
  <c r="I83" i="83"/>
  <c r="I84" i="83"/>
  <c r="I85" i="83"/>
  <c r="I86" i="83"/>
  <c r="I87" i="83"/>
  <c r="I88" i="83"/>
  <c r="I89" i="83"/>
  <c r="I112" i="83"/>
  <c r="I115" i="83"/>
  <c r="I114" i="83"/>
  <c r="I113" i="83"/>
  <c r="I111" i="83"/>
  <c r="L108" i="83"/>
  <c r="L109" i="83"/>
  <c r="L110" i="83"/>
  <c r="L111" i="83"/>
  <c r="L112" i="83"/>
  <c r="L113" i="83"/>
  <c r="L114" i="83"/>
  <c r="E123" i="83"/>
  <c r="H123" i="83"/>
  <c r="J123" i="83"/>
  <c r="I110" i="83" l="1"/>
  <c r="I109" i="83" s="1"/>
</calcChain>
</file>

<file path=xl/sharedStrings.xml><?xml version="1.0" encoding="utf-8"?>
<sst xmlns="http://schemas.openxmlformats.org/spreadsheetml/2006/main" count="431" uniqueCount="260">
  <si>
    <t>Министерство спорта Российской Федерации</t>
  </si>
  <si>
    <t>ТЕХНИЧЕСКИЕ ДАННЫЕ ТРАССЫ:</t>
  </si>
  <si>
    <t xml:space="preserve"> МАКСИМАЛЬНЫЙ ПЕРЕПАД (HD):</t>
  </si>
  <si>
    <t xml:space="preserve"> СУММА ПЕРЕПАДОВ (ТС):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</si>
  <si>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</si>
  <si>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</si>
  <si>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</si>
  <si>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</si>
  <si>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</si>
  <si>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</si>
  <si>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</si>
  <si>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</si>
  <si>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</si>
  <si>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</si>
  <si>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</si>
  <si>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</si>
  <si>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</si>
  <si>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</si>
  <si>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</si>
  <si>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Удмуртская Республика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</si>
  <si>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</si>
  <si>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</si>
  <si>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</si>
  <si>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</si>
  <si>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</si>
  <si>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</si>
  <si>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</si>
  <si>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</si>
  <si>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</si>
  <si>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</si>
  <si>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t>НФ</t>
  </si>
  <si>
    <t>СУДЬЯ НА ФИНИШЕ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</si>
  <si>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</si>
  <si>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</si>
  <si>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</si>
  <si>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</si>
  <si>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</si>
  <si>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</si>
  <si>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</si>
  <si>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</si>
  <si>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</si>
  <si>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</si>
  <si>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</si>
  <si>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</si>
  <si>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</si>
  <si>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</si>
  <si>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ДАТА РОЖД.</t>
  </si>
  <si>
    <t>Новосибирская область</t>
  </si>
  <si>
    <t>№ ВРВС: 0080601611Я</t>
  </si>
  <si>
    <t>ДИСТАНЦИЯ: ДЛИНА КРУГА/КРУГОВ</t>
  </si>
  <si>
    <t>Шоссе - групповая гонка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</si>
  <si>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Саранск</t>
    </r>
  </si>
  <si>
    <t>Министерство спорта и молодёжной политики Республики Мордовия</t>
  </si>
  <si>
    <t>Федерация велосипедного спорта Республики Мордовия</t>
  </si>
  <si>
    <t>Стародубцев А.Ю. / ВК, г.Хабаровск /</t>
  </si>
  <si>
    <t>Кондратьева Л.В. /ВК, г.Воронеж /</t>
  </si>
  <si>
    <t>Юдина Л.Н. /ВК, Забайкальский край /</t>
  </si>
  <si>
    <t>НАЗВАНИЕ ТРАССЫ / РЕГ. НОМЕР: Советская площадь</t>
  </si>
  <si>
    <t>Тюменская область</t>
  </si>
  <si>
    <t>Самарская область</t>
  </si>
  <si>
    <t>Республика Адыгея</t>
  </si>
  <si>
    <t>Тульская область</t>
  </si>
  <si>
    <t>Санкт-Петербург</t>
  </si>
  <si>
    <t>Омская область</t>
  </si>
  <si>
    <t>Москва</t>
  </si>
  <si>
    <t>Московская область</t>
  </si>
  <si>
    <t>Республика Крым</t>
  </si>
  <si>
    <t>Краснодарский край</t>
  </si>
  <si>
    <t>Республика Башкоотостан</t>
  </si>
  <si>
    <t>Ростовская область</t>
  </si>
  <si>
    <t>Свердловская область</t>
  </si>
  <si>
    <t>Хабаровский край</t>
  </si>
  <si>
    <t>Орловская область</t>
  </si>
  <si>
    <t>Чувашская Республика</t>
  </si>
  <si>
    <t>ЛИМ</t>
  </si>
  <si>
    <t>Республика Башкортостан</t>
  </si>
  <si>
    <t>Волгоградская область</t>
  </si>
  <si>
    <t>Республика Бурятия</t>
  </si>
  <si>
    <t>Ульяновская область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</si>
  <si>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25 ИЮНЯ 2022 ГОДА</t>
    </r>
  </si>
  <si>
    <t>№ ЕКП 2022: 5055</t>
  </si>
  <si>
    <t>Юниоры 17-18 лет</t>
  </si>
  <si>
    <t>НАЧАЛО ГОНКИ: 12ч 00м</t>
  </si>
  <si>
    <t>ОКОНЧАНИЕ ГОНКИ: 15ч 15м</t>
  </si>
  <si>
    <t>13,33/9</t>
  </si>
  <si>
    <t>БЛОХИН Иван</t>
  </si>
  <si>
    <t>29.04.2004</t>
  </si>
  <si>
    <t>САННИКОВ Илья</t>
  </si>
  <si>
    <t>05.10.2004</t>
  </si>
  <si>
    <t>РОМАНОВ Андрей</t>
  </si>
  <si>
    <t>18.04.2005</t>
  </si>
  <si>
    <t>КРАСНОВ Иван</t>
  </si>
  <si>
    <t>24.04.2005</t>
  </si>
  <si>
    <t>ЕМЕЛЬЯНОВ Лев</t>
  </si>
  <si>
    <t>25.06.2004</t>
  </si>
  <si>
    <t>ШИШКОВ Степан</t>
  </si>
  <si>
    <t>08.03.2005</t>
  </si>
  <si>
    <t>Саратовская область</t>
  </si>
  <si>
    <t>ВАСИЛЬЕВ Павел</t>
  </si>
  <si>
    <t>26.04.2004</t>
  </si>
  <si>
    <t>ТЕТЕНКОВ Глеб</t>
  </si>
  <si>
    <t>26.01.2004</t>
  </si>
  <si>
    <t>ЗАКИРОВ Тимур</t>
  </si>
  <si>
    <t>ЦВЕТКОВ Никита</t>
  </si>
  <si>
    <t>14.02.2005</t>
  </si>
  <si>
    <t>ТРИФОНОВ Кирилл</t>
  </si>
  <si>
    <t>26.11.2005</t>
  </si>
  <si>
    <t>МЕНЬШОВ Александр</t>
  </si>
  <si>
    <t>22.01.2005</t>
  </si>
  <si>
    <t>ТРУБЕЦКОЙ Арсений</t>
  </si>
  <si>
    <t>20.06.2004</t>
  </si>
  <si>
    <t>БЕЛЯНИН Андрей</t>
  </si>
  <si>
    <t>17.10.2004</t>
  </si>
  <si>
    <t>СИМОНОВ Ярослав</t>
  </si>
  <si>
    <t>18.05.2005</t>
  </si>
  <si>
    <t>ПЛАКУШКИН Иван</t>
  </si>
  <si>
    <t>07.06.2004</t>
  </si>
  <si>
    <t>ГАРЕЕВ Данияр</t>
  </si>
  <si>
    <t>17.06.2005</t>
  </si>
  <si>
    <t>БОНДАРЕНКО Мирон</t>
  </si>
  <si>
    <t>10.04.2005</t>
  </si>
  <si>
    <t>МАЛИНОВСКИЙ Никита</t>
  </si>
  <si>
    <t>06.06.2004</t>
  </si>
  <si>
    <t>КОРОВНИЧЕНКО Кирилл</t>
  </si>
  <si>
    <t>03.04.2004</t>
  </si>
  <si>
    <t>СМЕТАНИН Владимир</t>
  </si>
  <si>
    <t>14.02.2004</t>
  </si>
  <si>
    <t>ИВАНКОВ Ян</t>
  </si>
  <si>
    <t>06.01.2005</t>
  </si>
  <si>
    <t>КОЗУБЕНКО Алексей</t>
  </si>
  <si>
    <t>12.01.2005</t>
  </si>
  <si>
    <t>ПЕРЕПЕЛИЦА Вадим</t>
  </si>
  <si>
    <t>30.10.2005</t>
  </si>
  <si>
    <t>СМИРНОВ Владислав</t>
  </si>
  <si>
    <t>20.02.2004</t>
  </si>
  <si>
    <t>МАЛЬЦЕВ Даниил</t>
  </si>
  <si>
    <t>15.12.2005</t>
  </si>
  <si>
    <t>ЛУНИН Михаил</t>
  </si>
  <si>
    <t>27.09.2005</t>
  </si>
  <si>
    <t>ВОЛКОВ Дмитрий</t>
  </si>
  <si>
    <t>14.12.2004</t>
  </si>
  <si>
    <t>СВИРИДОВ Егор</t>
  </si>
  <si>
    <t>31.08.2004</t>
  </si>
  <si>
    <t>ГРЕБЕНЮКОВ Никита</t>
  </si>
  <si>
    <t>23.05.2005</t>
  </si>
  <si>
    <t>ИВЧЕНКО Андрей</t>
  </si>
  <si>
    <t>22.07.2004</t>
  </si>
  <si>
    <t>ЕРЕМИН Григорий</t>
  </si>
  <si>
    <t>16.04.2005</t>
  </si>
  <si>
    <t>БАДИГИН Александр</t>
  </si>
  <si>
    <t>22.04.2004</t>
  </si>
  <si>
    <t>СИДОВ Роман</t>
  </si>
  <si>
    <t>11.03.2004</t>
  </si>
  <si>
    <t>АВЕРИН Валентин</t>
  </si>
  <si>
    <t>01.07.2005</t>
  </si>
  <si>
    <t>ШИНКАРЕЦКИЙ Виталий</t>
  </si>
  <si>
    <t>01.04.2005</t>
  </si>
  <si>
    <t>АФАНАСЕНКО Никита</t>
  </si>
  <si>
    <t>03.11.2005</t>
  </si>
  <si>
    <t>ЛЯШКО Владислав</t>
  </si>
  <si>
    <t>23.07.2004</t>
  </si>
  <si>
    <t>МАРЯМИДЗЕ Степан</t>
  </si>
  <si>
    <t>31.05.2005</t>
  </si>
  <si>
    <t>МИХИН Кирилл</t>
  </si>
  <si>
    <t>13.03.2005</t>
  </si>
  <si>
    <t>КИРИЛИН Алексей</t>
  </si>
  <si>
    <t>10.02.2005</t>
  </si>
  <si>
    <t>ЛОЖКИН Дмитрий</t>
  </si>
  <si>
    <t>10.11.2005</t>
  </si>
  <si>
    <t>ШМАТОВ Никита</t>
  </si>
  <si>
    <t>30.04.2005</t>
  </si>
  <si>
    <t>ШМАКАЕВ Кирилл</t>
  </si>
  <si>
    <t>12.07.2004</t>
  </si>
  <si>
    <t>ГОЛОВАХА Мирослав</t>
  </si>
  <si>
    <t>14.10.2004</t>
  </si>
  <si>
    <t>ПУРЫГИН Максим</t>
  </si>
  <si>
    <t>САПРОНОВ Михаил</t>
  </si>
  <si>
    <t>21.11.2004</t>
  </si>
  <si>
    <t>ХОВМЕНЕЦ Михаил</t>
  </si>
  <si>
    <t>07.09.2005</t>
  </si>
  <si>
    <t>ХЛУПОВ Дмитрий</t>
  </si>
  <si>
    <t>20.07.2005</t>
  </si>
  <si>
    <t>ФИЛИМОШИН Роман</t>
  </si>
  <si>
    <t>25.07.2005</t>
  </si>
  <si>
    <t>ПРОШКИН Артем</t>
  </si>
  <si>
    <t>20.05.2005</t>
  </si>
  <si>
    <t>ЧЕРНОВ Денис</t>
  </si>
  <si>
    <t>08.04.2005</t>
  </si>
  <si>
    <t>ГАЗИЗОВ Данил</t>
  </si>
  <si>
    <t>16.08.2005</t>
  </si>
  <si>
    <t>Республика Татарстан</t>
  </si>
  <si>
    <t>ТОЛСТОВ Данила</t>
  </si>
  <si>
    <t>09.09.2004</t>
  </si>
  <si>
    <t>РОСЛЯКОВ Владислав</t>
  </si>
  <si>
    <t>26.07.2004</t>
  </si>
  <si>
    <t>МАЙОРОВ Ждан</t>
  </si>
  <si>
    <t>11.04.2005</t>
  </si>
  <si>
    <t>ШИШКИН Егор</t>
  </si>
  <si>
    <t>01.10.2004</t>
  </si>
  <si>
    <t>ВОДОПЬЯНОВ Александр</t>
  </si>
  <si>
    <t>15.08.2005</t>
  </si>
  <si>
    <t>ДОГНЕЕВ Мурат</t>
  </si>
  <si>
    <t>11.05.2004</t>
  </si>
  <si>
    <t>ФЕСЕНКО Даниил</t>
  </si>
  <si>
    <t>14.06.2004</t>
  </si>
  <si>
    <t>РОМАНОВ Роман</t>
  </si>
  <si>
    <t>20.12.2005</t>
  </si>
  <si>
    <t>БУХАРОВ Антон</t>
  </si>
  <si>
    <t>19.07.2005</t>
  </si>
  <si>
    <t>ГАВРИЛОВ Егор</t>
  </si>
  <si>
    <t>27.04.2004</t>
  </si>
  <si>
    <t>ШЕЛЯГ Валерий</t>
  </si>
  <si>
    <t>13.05.2005</t>
  </si>
  <si>
    <t>СЕРГЕЕВ Георгий</t>
  </si>
  <si>
    <t>31.08.2005</t>
  </si>
  <si>
    <t>МУХИН Михаил</t>
  </si>
  <si>
    <t>04.06.2005</t>
  </si>
  <si>
    <t>Челябинская область</t>
  </si>
  <si>
    <t>МИШАНКОВ Максим</t>
  </si>
  <si>
    <t>ПАВЛОВ Ярослав</t>
  </si>
  <si>
    <t>29.10.2005</t>
  </si>
  <si>
    <t>ГАФИЯТОВ Булат</t>
  </si>
  <si>
    <t>28.03.2005</t>
  </si>
  <si>
    <t>УЖЕВКО Роман</t>
  </si>
  <si>
    <t>10.03.2005</t>
  </si>
  <si>
    <t>ЖИДКОВ Степан</t>
  </si>
  <si>
    <t>03.02.2005</t>
  </si>
  <si>
    <t>МОСАЛЫГИН Григорий</t>
  </si>
  <si>
    <t>23.09.2004</t>
  </si>
  <si>
    <t>ЮНУСОВ Артур</t>
  </si>
  <si>
    <t>06.01.2004</t>
  </si>
  <si>
    <t>КУЗЬМЕНКО Николай</t>
  </si>
  <si>
    <t>23.11.2005</t>
  </si>
  <si>
    <t>БЕЛИКОВ Никита</t>
  </si>
  <si>
    <t>16.05.2005</t>
  </si>
  <si>
    <t>АЛБУТКИН Илья</t>
  </si>
  <si>
    <t>05.10.2005</t>
  </si>
  <si>
    <t>Иркутская область</t>
  </si>
  <si>
    <t>АНИСИМОВ Алексей</t>
  </si>
  <si>
    <t>22.12.2004</t>
  </si>
  <si>
    <t>ПАВЛОВ Леонид</t>
  </si>
  <si>
    <t>16.03.2005</t>
  </si>
  <si>
    <t>МАТВЕЕВ Матвей</t>
  </si>
  <si>
    <t>06.06.2005</t>
  </si>
  <si>
    <t>ЕРМОЛАЕВ Антон</t>
  </si>
  <si>
    <t>18.12.2005</t>
  </si>
  <si>
    <t>ГУСЕВ Глеб</t>
  </si>
  <si>
    <t>25.01.2005</t>
  </si>
  <si>
    <t>КРАСНОВ Павел</t>
  </si>
  <si>
    <t>12.07.2005</t>
  </si>
  <si>
    <t>Республика Мордовия</t>
  </si>
  <si>
    <t>АСАТРЯН Зорик</t>
  </si>
  <si>
    <t>21.06.2005</t>
  </si>
  <si>
    <t>ПОЧЕРНЯЕВ Николай</t>
  </si>
  <si>
    <t>12.06.2005</t>
  </si>
  <si>
    <t>Температура: +25</t>
  </si>
  <si>
    <t>Влажность: 43%</t>
  </si>
  <si>
    <t>Осадки: преимущественно облачно</t>
  </si>
  <si>
    <t>Ветер: 5 м/с (Ю-В)</t>
  </si>
  <si>
    <t>ПЕРВЕНСТВО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</si>
</sst>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&quot; км&quot;"/>
    <numFmt numFmtId="166" formatCode="h:mm:ss.00"/>
    <numFmt numFmtId="167" formatCode="hh:mm:ss"/>
  </numFmts>
  <fonts count="5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3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6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4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27" applyNumberFormat="0" applyAlignment="0" applyProtection="0"/>
    <xf numFmtId="0" fontId="33" fillId="9" borderId="28" applyNumberFormat="0" applyAlignment="0" applyProtection="0"/>
    <xf numFmtId="0" fontId="34" fillId="9" borderId="27" applyNumberFormat="0" applyAlignment="0" applyProtection="0"/>
    <xf numFmtId="0" fontId="35" fillId="0" borderId="29" applyNumberFormat="0" applyFill="0" applyAlignment="0" applyProtection="0"/>
    <xf numFmtId="0" fontId="36" fillId="10" borderId="3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1" applyNumberFormat="0" applyFill="0" applyAlignment="0" applyProtection="0"/>
    <xf numFmtId="0" fontId="4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3">
    <xf numFmtId="0" fontId="0" fillId="0" borderId="0" xfId="0"/>
    <xf numFmtId="0" fontId="20" fillId="0" borderId="2" xfId="2" applyFont="1" applyBorder="1" applyAlignment="1">
      <alignment horizontal="right" vertical="center"/>
    </xf>
    <xf numFmtId="0" fontId="20" fillId="0" borderId="13" xfId="2" applyFont="1" applyBorder="1" applyAlignment="1">
      <alignment horizontal="right" vertical="center"/>
    </xf>
    <xf numFmtId="0" fontId="20" fillId="0" borderId="3" xfId="2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16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165" fontId="18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8" fillId="0" borderId="6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6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9" fontId="18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8" fillId="0" borderId="10" xfId="2" applyFont="1" applyBorder="1" applyAlignment="1">
      <alignment horizontal="center" vertical="center"/>
    </xf>
    <xf numFmtId="49" fontId="18" fillId="0" borderId="17" xfId="2" applyNumberFormat="1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49" fontId="18" fillId="0" borderId="34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8" fillId="0" borderId="3" xfId="2" applyFont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9" fontId="18" fillId="0" borderId="0" xfId="2" applyNumberFormat="1" applyFont="1" applyBorder="1" applyAlignment="1">
      <alignment horizontal="left" vertical="center"/>
    </xf>
    <xf numFmtId="21" fontId="18" fillId="0" borderId="0" xfId="2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21" fontId="10" fillId="0" borderId="0" xfId="2" applyNumberFormat="1" applyFont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6" fillId="0" borderId="1" xfId="13" applyFont="1" applyFill="1" applyBorder="1" applyAlignment="1">
      <alignment vertical="center" wrapText="1"/>
    </xf>
    <xf numFmtId="14" fontId="46" fillId="0" borderId="1" xfId="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46" fillId="0" borderId="40" xfId="13" applyFont="1" applyFill="1" applyBorder="1" applyAlignment="1">
      <alignment vertical="center" wrapText="1"/>
    </xf>
    <xf numFmtId="14" fontId="46" fillId="0" borderId="40" xfId="8" applyNumberFormat="1" applyFont="1" applyFill="1" applyBorder="1" applyAlignment="1">
      <alignment horizontal="center" vertical="center" wrapText="1"/>
    </xf>
    <xf numFmtId="164" fontId="10" fillId="0" borderId="40" xfId="0" applyNumberFormat="1" applyFont="1" applyFill="1" applyBorder="1" applyAlignment="1">
      <alignment horizontal="center" vertical="center" wrapText="1"/>
    </xf>
    <xf numFmtId="0" fontId="46" fillId="0" borderId="40" xfId="8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7" fillId="0" borderId="42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right" vertical="center"/>
    </xf>
    <xf numFmtId="21" fontId="10" fillId="0" borderId="1" xfId="0" applyNumberFormat="1" applyFont="1" applyFill="1" applyBorder="1" applyAlignment="1">
      <alignment horizontal="center" vertical="center"/>
    </xf>
    <xf numFmtId="21" fontId="10" fillId="0" borderId="4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3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8" fillId="0" borderId="6" xfId="2" applyFont="1" applyBorder="1" applyAlignment="1">
      <alignment horizontal="right" vertical="center"/>
    </xf>
    <xf numFmtId="0" fontId="18" fillId="0" borderId="43" xfId="2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8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167" fontId="10" fillId="0" borderId="40" xfId="0" applyNumberFormat="1" applyFont="1" applyFill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17" fillId="2" borderId="33" xfId="2" applyFont="1" applyFill="1" applyBorder="1" applyAlignment="1">
      <alignment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0" fillId="0" borderId="44" xfId="0" applyBorder="1" applyAlignment="1">
      <alignment horizontal="left" indent="9"/>
    </xf>
    <xf numFmtId="0" fontId="0" fillId="0" borderId="45" xfId="0" applyBorder="1" applyAlignment="1">
      <alignment horizontal="left" vertical="center" indent="10"/>
    </xf>
    <xf numFmtId="0" fontId="0" fillId="0" borderId="45" xfId="0" applyBorder="1" applyAlignment="1">
      <alignment horizontal="left" indent="9"/>
    </xf>
    <xf numFmtId="0" fontId="49" fillId="0" borderId="45" xfId="0" applyFont="1" applyBorder="1" applyAlignment="1">
      <alignment horizontal="left" indent="10"/>
    </xf>
    <xf numFmtId="167" fontId="10" fillId="0" borderId="1" xfId="0" applyNumberFormat="1" applyFont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7" fillId="2" borderId="33" xfId="2" applyFont="1" applyFill="1" applyBorder="1" applyAlignment="1">
      <alignment horizontal="center" vertical="center"/>
    </xf>
    <xf numFmtId="0" fontId="17" fillId="2" borderId="35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4" borderId="21" xfId="2" applyFont="1" applyFill="1" applyBorder="1" applyAlignment="1">
      <alignment horizontal="center" vertical="center"/>
    </xf>
    <xf numFmtId="0" fontId="17" fillId="4" borderId="22" xfId="2" applyFont="1" applyFill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17" fillId="4" borderId="20" xfId="2" applyFont="1" applyFill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226642</xdr:colOff>
      <xdr:row>0</xdr:row>
      <xdr:rowOff>81644</xdr:rowOff>
    </xdr:from>
    <xdr:ext cx="2297755" cy="612320"/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1428" y="81644"/>
          <a:ext cx="2297755" cy="61232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0</xdr:row>
      <xdr:rowOff>95250</xdr:rowOff>
    </xdr:from>
    <xdr:ext cx="1488870" cy="680356"/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95250"/>
          <a:ext cx="1488870" cy="6803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W124"/>
  <sheetViews>
    <sheetView tabSelected="1" view="pageBreakPreview" topLeftCell="A79" zoomScale="93" zoomScaleNormal="90" zoomScaleSheetLayoutView="93" workbookViewId="0">
      <selection activeCell="H95" sqref="H95"/>
    </sheetView>
  </sheetViews>
  <sheetFormatPr defaultColWidth="9.140625" defaultRowHeight="12.75" x14ac:dyDescent="0.2"/>
  <cols>
    <col min="1" max="1" width="7" style="7" customWidth="1"/>
    <col min="2" max="2" width="7.28515625" style="21" bestFit="1" customWidth="1"/>
    <col min="3" max="3" width="12.5703125" style="21" bestFit="1" customWidth="1"/>
    <col min="4" max="4" width="21.5703125" style="7" customWidth="1"/>
    <col min="5" max="5" width="11.28515625" style="7" customWidth="1"/>
    <col min="6" max="6" width="7.85546875" style="7" bestFit="1" customWidth="1"/>
    <col min="7" max="7" width="23.85546875" style="7" customWidth="1"/>
    <col min="8" max="8" width="21" style="7" customWidth="1"/>
    <col min="9" max="9" width="15.42578125" style="7" customWidth="1"/>
    <col min="10" max="10" width="10.5703125" style="7" customWidth="1"/>
    <col min="11" max="11" width="13" style="7" customWidth="1"/>
    <col min="12" max="12" width="14.85546875" style="7" customWidth="1"/>
    <col min="13" max="13" width="5.140625" style="6" customWidth="1"/>
    <col min="14" max="14" width="4.42578125" style="6" customWidth="1"/>
    <col min="15" max="15" width="4.85546875" style="7" customWidth="1"/>
    <col min="16" max="16" width="4.5703125" style="7" customWidth="1"/>
    <col min="17" max="17" width="5" style="7" customWidth="1"/>
    <col min="18" max="22" width="5.7109375" style="7" customWidth="1"/>
    <col min="23" max="16384" width="9.140625" style="7"/>
  </cols>
  <sheetData>
    <row r="1" spans="1:23" ht="21.75" customHeight="1" x14ac:dyDescent="0.2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23" ht="21.75" customHeight="1" x14ac:dyDescent="0.2">
      <c r="A2" s="126" t="s">
        <v>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23" ht="21.75" customHeight="1" x14ac:dyDescent="0.2">
      <c r="A3" s="126" t="s">
        <v>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23" ht="21.75" customHeight="1" x14ac:dyDescent="0.2">
      <c r="A4" s="126" t="s">
        <v>53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23" ht="5.25" customHeight="1" x14ac:dyDescent="0.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23" s="9" customFormat="1" ht="28.5" x14ac:dyDescent="0.2">
      <c r="A6" s="128" t="s">
        <v>259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8"/>
      <c r="N6" s="8"/>
      <c r="W6"/>
    </row>
    <row r="7" spans="1:23" s="9" customFormat="1" ht="19.5" customHeight="1" x14ac:dyDescent="0.2">
      <c r="A7" s="129" t="s">
        <v>20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8"/>
      <c r="N7" s="8"/>
    </row>
    <row r="8" spans="1:23" s="9" customFormat="1" ht="7.5" customHeight="1" thickBot="1" x14ac:dyDescent="0.2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8"/>
      <c r="N8" s="8"/>
    </row>
    <row r="9" spans="1:23" ht="19.5" customHeight="1" thickTop="1" x14ac:dyDescent="0.2">
      <c r="A9" s="130" t="s">
        <v>28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2"/>
    </row>
    <row r="10" spans="1:23" ht="18" customHeight="1" x14ac:dyDescent="0.2">
      <c r="A10" s="123" t="s">
        <v>50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5"/>
    </row>
    <row r="11" spans="1:23" ht="19.5" customHeight="1" x14ac:dyDescent="0.2">
      <c r="A11" s="123" t="s">
        <v>81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5"/>
    </row>
    <row r="12" spans="1:23" ht="15.75" x14ac:dyDescent="0.2">
      <c r="A12" s="5" t="s">
        <v>51</v>
      </c>
      <c r="B12" s="10"/>
      <c r="C12" s="10"/>
      <c r="D12" s="11"/>
      <c r="E12" s="12"/>
      <c r="F12" s="12"/>
      <c r="G12" s="13" t="s">
        <v>82</v>
      </c>
      <c r="H12" s="12"/>
      <c r="I12" s="14"/>
      <c r="J12" s="14"/>
      <c r="K12" s="1"/>
      <c r="L12" s="2" t="s">
        <v>48</v>
      </c>
    </row>
    <row r="13" spans="1:23" ht="15.75" x14ac:dyDescent="0.2">
      <c r="A13" s="15" t="s">
        <v>79</v>
      </c>
      <c r="B13" s="16"/>
      <c r="C13" s="16"/>
      <c r="D13" s="17"/>
      <c r="E13" s="17"/>
      <c r="F13" s="17"/>
      <c r="G13" s="18" t="s">
        <v>83</v>
      </c>
      <c r="H13" s="17"/>
      <c r="I13" s="19"/>
      <c r="J13" s="19"/>
      <c r="K13" s="3"/>
      <c r="L13" s="4" t="s">
        <v>80</v>
      </c>
    </row>
    <row r="14" spans="1:23" ht="6" customHeight="1" x14ac:dyDescent="0.2">
      <c r="A14" s="20"/>
      <c r="D14" s="22"/>
      <c r="I14" s="23"/>
      <c r="J14" s="23"/>
      <c r="K14" s="23"/>
      <c r="L14" s="24"/>
    </row>
    <row r="15" spans="1:23" ht="15" x14ac:dyDescent="0.2">
      <c r="A15" s="116" t="s">
        <v>11</v>
      </c>
      <c r="B15" s="117"/>
      <c r="C15" s="117"/>
      <c r="D15" s="117"/>
      <c r="E15" s="117"/>
      <c r="F15" s="117"/>
      <c r="G15" s="118"/>
      <c r="H15" s="119" t="s">
        <v>1</v>
      </c>
      <c r="I15" s="117"/>
      <c r="J15" s="117"/>
      <c r="K15" s="117"/>
      <c r="L15" s="120"/>
    </row>
    <row r="16" spans="1:23" ht="15" x14ac:dyDescent="0.2">
      <c r="A16" s="25" t="s">
        <v>22</v>
      </c>
      <c r="B16" s="26"/>
      <c r="C16" s="26"/>
      <c r="D16" s="27"/>
      <c r="E16" s="28"/>
      <c r="F16" s="27"/>
      <c r="G16" s="29"/>
      <c r="H16" s="30" t="s">
        <v>57</v>
      </c>
      <c r="I16" s="31"/>
      <c r="J16" s="31"/>
      <c r="K16" s="49"/>
      <c r="L16" s="32"/>
    </row>
    <row r="17" spans="1:14" ht="15" x14ac:dyDescent="0.2">
      <c r="A17" s="25" t="s">
        <v>23</v>
      </c>
      <c r="B17" s="49"/>
      <c r="C17" s="49"/>
      <c r="D17" s="33"/>
      <c r="F17" s="33"/>
      <c r="G17" s="98" t="s">
        <v>54</v>
      </c>
      <c r="H17" s="30" t="s">
        <v>2</v>
      </c>
      <c r="I17" s="31"/>
      <c r="J17" s="31"/>
      <c r="K17" s="49"/>
      <c r="L17" s="34"/>
    </row>
    <row r="18" spans="1:14" ht="15" x14ac:dyDescent="0.2">
      <c r="A18" s="35" t="s">
        <v>24</v>
      </c>
      <c r="B18" s="26"/>
      <c r="C18" s="26"/>
      <c r="D18" s="31"/>
      <c r="E18" s="28"/>
      <c r="F18" s="27"/>
      <c r="G18" s="36" t="s">
        <v>55</v>
      </c>
      <c r="H18" s="30" t="s">
        <v>3</v>
      </c>
      <c r="I18" s="31"/>
      <c r="J18" s="31"/>
      <c r="K18" s="49"/>
      <c r="L18" s="34"/>
    </row>
    <row r="19" spans="1:14" ht="15.75" thickBot="1" x14ac:dyDescent="0.25">
      <c r="A19" s="84" t="s">
        <v>25</v>
      </c>
      <c r="B19" s="85"/>
      <c r="C19" s="85"/>
      <c r="D19" s="86"/>
      <c r="E19" s="86"/>
      <c r="F19" s="87"/>
      <c r="G19" s="99" t="s">
        <v>56</v>
      </c>
      <c r="H19" s="88" t="s">
        <v>49</v>
      </c>
      <c r="I19" s="86"/>
      <c r="J19" s="89">
        <v>120</v>
      </c>
      <c r="K19" s="85"/>
      <c r="L19" s="90" t="s">
        <v>84</v>
      </c>
    </row>
    <row r="20" spans="1:14" ht="9" customHeight="1" thickTop="1" thickBot="1" x14ac:dyDescent="0.25">
      <c r="A20" s="20"/>
      <c r="L20" s="37"/>
    </row>
    <row r="21" spans="1:14" s="39" customFormat="1" ht="25.5" customHeight="1" thickTop="1" x14ac:dyDescent="0.2">
      <c r="A21" s="94" t="s">
        <v>8</v>
      </c>
      <c r="B21" s="95" t="s">
        <v>14</v>
      </c>
      <c r="C21" s="95" t="s">
        <v>21</v>
      </c>
      <c r="D21" s="95" t="s">
        <v>4</v>
      </c>
      <c r="E21" s="95" t="s">
        <v>46</v>
      </c>
      <c r="F21" s="95" t="s">
        <v>10</v>
      </c>
      <c r="G21" s="95" t="s">
        <v>15</v>
      </c>
      <c r="H21" s="95" t="s">
        <v>9</v>
      </c>
      <c r="I21" s="95" t="s">
        <v>27</v>
      </c>
      <c r="J21" s="95" t="s">
        <v>26</v>
      </c>
      <c r="K21" s="96" t="s">
        <v>29</v>
      </c>
      <c r="L21" s="97" t="s">
        <v>16</v>
      </c>
      <c r="M21" s="38"/>
      <c r="N21" s="38"/>
    </row>
    <row r="22" spans="1:14" ht="21.75" customHeight="1" x14ac:dyDescent="0.2">
      <c r="A22" s="67">
        <v>1</v>
      </c>
      <c r="B22" s="68">
        <v>47</v>
      </c>
      <c r="C22" s="68">
        <v>10054315334</v>
      </c>
      <c r="D22" s="69" t="s">
        <v>85</v>
      </c>
      <c r="E22" s="70" t="s">
        <v>86</v>
      </c>
      <c r="F22" s="71" t="s">
        <v>17</v>
      </c>
      <c r="G22" s="72" t="s">
        <v>58</v>
      </c>
      <c r="H22" s="65">
        <v>0.12162037037037036</v>
      </c>
      <c r="I22" s="65"/>
      <c r="J22" s="66">
        <f>$J$19/(HOUR(H22)+MINUTE(H22)/60+SECOND(H22)/3600)</f>
        <v>41.111534069280552</v>
      </c>
      <c r="K22" s="74" t="s">
        <v>18</v>
      </c>
      <c r="L22" s="73"/>
    </row>
    <row r="23" spans="1:14" ht="21.75" customHeight="1" x14ac:dyDescent="0.2">
      <c r="A23" s="67">
        <v>2</v>
      </c>
      <c r="B23" s="68">
        <v>20</v>
      </c>
      <c r="C23" s="68">
        <v>10091410760</v>
      </c>
      <c r="D23" s="69" t="s">
        <v>87</v>
      </c>
      <c r="E23" s="70" t="s">
        <v>88</v>
      </c>
      <c r="F23" s="71" t="s">
        <v>17</v>
      </c>
      <c r="G23" s="72" t="s">
        <v>19</v>
      </c>
      <c r="H23" s="65">
        <v>0.12173611111111111</v>
      </c>
      <c r="I23" s="115">
        <f>H23-$H$22</f>
        <v>1.1574074074074958E-4</v>
      </c>
      <c r="J23" s="66">
        <f t="shared" ref="J23:J86" si="0">$J$19/(HOUR(H23)+MINUTE(H23)/60+SECOND(H23)/3600)</f>
        <v>41.072447233314321</v>
      </c>
      <c r="K23" s="74" t="s">
        <v>18</v>
      </c>
      <c r="L23" s="73"/>
    </row>
    <row r="24" spans="1:14" ht="21.75" customHeight="1" x14ac:dyDescent="0.2">
      <c r="A24" s="67">
        <v>3</v>
      </c>
      <c r="B24" s="68">
        <v>28</v>
      </c>
      <c r="C24" s="68">
        <v>10077957971</v>
      </c>
      <c r="D24" s="69" t="s">
        <v>89</v>
      </c>
      <c r="E24" s="70" t="s">
        <v>90</v>
      </c>
      <c r="F24" s="71" t="s">
        <v>17</v>
      </c>
      <c r="G24" s="72" t="s">
        <v>64</v>
      </c>
      <c r="H24" s="65">
        <v>0.12210648148148147</v>
      </c>
      <c r="I24" s="115">
        <f t="shared" ref="I24:I87" si="1">H24-$H$22</f>
        <v>4.8611111111110383E-4</v>
      </c>
      <c r="J24" s="66">
        <f t="shared" si="0"/>
        <v>40.947867298578203</v>
      </c>
      <c r="K24" s="74" t="s">
        <v>18</v>
      </c>
      <c r="L24" s="73"/>
    </row>
    <row r="25" spans="1:14" ht="21.75" customHeight="1" x14ac:dyDescent="0.2">
      <c r="A25" s="67">
        <v>4</v>
      </c>
      <c r="B25" s="68">
        <v>21</v>
      </c>
      <c r="C25" s="68">
        <v>10091409447</v>
      </c>
      <c r="D25" s="69" t="s">
        <v>91</v>
      </c>
      <c r="E25" s="70" t="s">
        <v>92</v>
      </c>
      <c r="F25" s="71" t="s">
        <v>17</v>
      </c>
      <c r="G25" s="72" t="s">
        <v>19</v>
      </c>
      <c r="H25" s="65">
        <v>0.12217592592592592</v>
      </c>
      <c r="I25" s="115">
        <f t="shared" si="1"/>
        <v>5.5555555555555913E-4</v>
      </c>
      <c r="J25" s="66">
        <f t="shared" si="0"/>
        <v>40.924592648730581</v>
      </c>
      <c r="K25" s="74" t="s">
        <v>18</v>
      </c>
      <c r="L25" s="73"/>
    </row>
    <row r="26" spans="1:14" ht="21.75" customHeight="1" x14ac:dyDescent="0.2">
      <c r="A26" s="67">
        <v>5</v>
      </c>
      <c r="B26" s="68">
        <v>64</v>
      </c>
      <c r="C26" s="68">
        <v>10055096081</v>
      </c>
      <c r="D26" s="69" t="s">
        <v>93</v>
      </c>
      <c r="E26" s="70" t="s">
        <v>94</v>
      </c>
      <c r="F26" s="71" t="s">
        <v>17</v>
      </c>
      <c r="G26" s="72" t="s">
        <v>70</v>
      </c>
      <c r="H26" s="65">
        <v>0.12277777777777778</v>
      </c>
      <c r="I26" s="115">
        <f t="shared" si="1"/>
        <v>1.1574074074074125E-3</v>
      </c>
      <c r="J26" s="66">
        <f t="shared" si="0"/>
        <v>40.723981900452486</v>
      </c>
      <c r="K26" s="74" t="s">
        <v>17</v>
      </c>
      <c r="L26" s="73"/>
    </row>
    <row r="27" spans="1:14" ht="21.75" customHeight="1" x14ac:dyDescent="0.2">
      <c r="A27" s="67">
        <v>6</v>
      </c>
      <c r="B27" s="68">
        <v>67</v>
      </c>
      <c r="C27" s="68">
        <v>10078945452</v>
      </c>
      <c r="D27" s="69" t="s">
        <v>95</v>
      </c>
      <c r="E27" s="70" t="s">
        <v>96</v>
      </c>
      <c r="F27" s="71" t="s">
        <v>17</v>
      </c>
      <c r="G27" s="72" t="s">
        <v>97</v>
      </c>
      <c r="H27" s="65">
        <v>0.12283564814814814</v>
      </c>
      <c r="I27" s="115">
        <f t="shared" si="1"/>
        <v>1.2152777777777735E-3</v>
      </c>
      <c r="J27" s="66">
        <f t="shared" si="0"/>
        <v>40.704796004899649</v>
      </c>
      <c r="K27" s="74" t="s">
        <v>17</v>
      </c>
      <c r="L27" s="73"/>
    </row>
    <row r="28" spans="1:14" ht="21.75" customHeight="1" x14ac:dyDescent="0.2">
      <c r="A28" s="67">
        <v>7</v>
      </c>
      <c r="B28" s="68">
        <v>65</v>
      </c>
      <c r="C28" s="68">
        <v>10034978079</v>
      </c>
      <c r="D28" s="69" t="s">
        <v>98</v>
      </c>
      <c r="E28" s="70" t="s">
        <v>99</v>
      </c>
      <c r="F28" s="71" t="s">
        <v>17</v>
      </c>
      <c r="G28" s="72" t="s">
        <v>70</v>
      </c>
      <c r="H28" s="65">
        <v>0.12315972222222223</v>
      </c>
      <c r="I28" s="115">
        <f t="shared" si="1"/>
        <v>1.5393518518518612E-3</v>
      </c>
      <c r="J28" s="66">
        <f t="shared" si="0"/>
        <v>40.597688187200447</v>
      </c>
      <c r="K28" s="74" t="s">
        <v>17</v>
      </c>
      <c r="L28" s="73"/>
    </row>
    <row r="29" spans="1:14" ht="21.75" customHeight="1" x14ac:dyDescent="0.2">
      <c r="A29" s="67">
        <v>8</v>
      </c>
      <c r="B29" s="68">
        <v>15</v>
      </c>
      <c r="C29" s="68">
        <v>10059788659</v>
      </c>
      <c r="D29" s="69" t="s">
        <v>100</v>
      </c>
      <c r="E29" s="70" t="s">
        <v>101</v>
      </c>
      <c r="F29" s="71" t="s">
        <v>17</v>
      </c>
      <c r="G29" s="72" t="s">
        <v>63</v>
      </c>
      <c r="H29" s="65">
        <v>0.12315972222222223</v>
      </c>
      <c r="I29" s="115">
        <f t="shared" si="1"/>
        <v>1.5393518518518612E-3</v>
      </c>
      <c r="J29" s="66">
        <f t="shared" si="0"/>
        <v>40.597688187200447</v>
      </c>
      <c r="K29" s="74" t="s">
        <v>17</v>
      </c>
      <c r="L29" s="73"/>
    </row>
    <row r="30" spans="1:14" ht="21.75" customHeight="1" x14ac:dyDescent="0.2">
      <c r="A30" s="67">
        <v>9</v>
      </c>
      <c r="B30" s="68">
        <v>9</v>
      </c>
      <c r="C30" s="68">
        <v>10094941661</v>
      </c>
      <c r="D30" s="69" t="s">
        <v>102</v>
      </c>
      <c r="E30" s="70" t="s">
        <v>86</v>
      </c>
      <c r="F30" s="71" t="s">
        <v>17</v>
      </c>
      <c r="G30" s="72" t="s">
        <v>59</v>
      </c>
      <c r="H30" s="65">
        <v>0.12315972222222223</v>
      </c>
      <c r="I30" s="115">
        <f t="shared" si="1"/>
        <v>1.5393518518518612E-3</v>
      </c>
      <c r="J30" s="66">
        <f t="shared" si="0"/>
        <v>40.597688187200447</v>
      </c>
      <c r="K30" s="74" t="s">
        <v>17</v>
      </c>
      <c r="L30" s="73"/>
    </row>
    <row r="31" spans="1:14" ht="21.75" customHeight="1" x14ac:dyDescent="0.2">
      <c r="A31" s="67">
        <v>10</v>
      </c>
      <c r="B31" s="68">
        <v>30</v>
      </c>
      <c r="C31" s="68">
        <v>10081049544</v>
      </c>
      <c r="D31" s="69" t="s">
        <v>103</v>
      </c>
      <c r="E31" s="70" t="s">
        <v>104</v>
      </c>
      <c r="F31" s="71" t="s">
        <v>17</v>
      </c>
      <c r="G31" s="72" t="s">
        <v>64</v>
      </c>
      <c r="H31" s="65">
        <v>0.12315972222222223</v>
      </c>
      <c r="I31" s="115">
        <f t="shared" si="1"/>
        <v>1.5393518518518612E-3</v>
      </c>
      <c r="J31" s="66">
        <f t="shared" si="0"/>
        <v>40.597688187200447</v>
      </c>
      <c r="K31" s="74" t="s">
        <v>17</v>
      </c>
      <c r="L31" s="73"/>
    </row>
    <row r="32" spans="1:14" ht="21.75" customHeight="1" x14ac:dyDescent="0.2">
      <c r="A32" s="67">
        <v>11</v>
      </c>
      <c r="B32" s="68">
        <v>66</v>
      </c>
      <c r="C32" s="68">
        <v>10077687179</v>
      </c>
      <c r="D32" s="69" t="s">
        <v>105</v>
      </c>
      <c r="E32" s="70" t="s">
        <v>106</v>
      </c>
      <c r="F32" s="71" t="s">
        <v>17</v>
      </c>
      <c r="G32" s="72" t="s">
        <v>70</v>
      </c>
      <c r="H32" s="65">
        <v>0.12315972222222223</v>
      </c>
      <c r="I32" s="115">
        <f t="shared" si="1"/>
        <v>1.5393518518518612E-3</v>
      </c>
      <c r="J32" s="66">
        <f t="shared" si="0"/>
        <v>40.597688187200447</v>
      </c>
      <c r="K32" s="74" t="s">
        <v>17</v>
      </c>
      <c r="L32" s="73"/>
    </row>
    <row r="33" spans="1:12" ht="21.75" customHeight="1" x14ac:dyDescent="0.2">
      <c r="A33" s="67">
        <v>12</v>
      </c>
      <c r="B33" s="68">
        <v>33</v>
      </c>
      <c r="C33" s="68">
        <v>10078169149</v>
      </c>
      <c r="D33" s="69" t="s">
        <v>107</v>
      </c>
      <c r="E33" s="70" t="s">
        <v>108</v>
      </c>
      <c r="F33" s="71" t="s">
        <v>17</v>
      </c>
      <c r="G33" s="72" t="s">
        <v>64</v>
      </c>
      <c r="H33" s="65">
        <v>0.12315972222222223</v>
      </c>
      <c r="I33" s="115">
        <f t="shared" si="1"/>
        <v>1.5393518518518612E-3</v>
      </c>
      <c r="J33" s="66">
        <f t="shared" si="0"/>
        <v>40.597688187200447</v>
      </c>
      <c r="K33" s="74" t="s">
        <v>17</v>
      </c>
      <c r="L33" s="73"/>
    </row>
    <row r="34" spans="1:12" ht="21.75" customHeight="1" x14ac:dyDescent="0.2">
      <c r="A34" s="67">
        <v>13</v>
      </c>
      <c r="B34" s="68">
        <v>43</v>
      </c>
      <c r="C34" s="68">
        <v>10060269316</v>
      </c>
      <c r="D34" s="69" t="s">
        <v>109</v>
      </c>
      <c r="E34" s="70" t="s">
        <v>110</v>
      </c>
      <c r="F34" s="71" t="s">
        <v>17</v>
      </c>
      <c r="G34" s="72" t="s">
        <v>65</v>
      </c>
      <c r="H34" s="65">
        <v>0.12315972222222223</v>
      </c>
      <c r="I34" s="115">
        <f t="shared" si="1"/>
        <v>1.5393518518518612E-3</v>
      </c>
      <c r="J34" s="66">
        <f t="shared" si="0"/>
        <v>40.597688187200447</v>
      </c>
      <c r="K34" s="74"/>
      <c r="L34" s="73"/>
    </row>
    <row r="35" spans="1:12" ht="21.75" customHeight="1" x14ac:dyDescent="0.2">
      <c r="A35" s="67">
        <v>14</v>
      </c>
      <c r="B35" s="68">
        <v>35</v>
      </c>
      <c r="C35" s="68">
        <v>10036028107</v>
      </c>
      <c r="D35" s="69" t="s">
        <v>111</v>
      </c>
      <c r="E35" s="70" t="s">
        <v>112</v>
      </c>
      <c r="F35" s="71" t="s">
        <v>18</v>
      </c>
      <c r="G35" s="72" t="s">
        <v>62</v>
      </c>
      <c r="H35" s="65">
        <v>0.12315972222222223</v>
      </c>
      <c r="I35" s="115">
        <f t="shared" si="1"/>
        <v>1.5393518518518612E-3</v>
      </c>
      <c r="J35" s="66">
        <f t="shared" si="0"/>
        <v>40.597688187200447</v>
      </c>
      <c r="K35" s="74"/>
      <c r="L35" s="73"/>
    </row>
    <row r="36" spans="1:12" ht="21.75" customHeight="1" x14ac:dyDescent="0.2">
      <c r="A36" s="67">
        <v>15</v>
      </c>
      <c r="B36" s="68">
        <v>80</v>
      </c>
      <c r="C36" s="68">
        <v>10091325480</v>
      </c>
      <c r="D36" s="69" t="s">
        <v>113</v>
      </c>
      <c r="E36" s="70" t="s">
        <v>114</v>
      </c>
      <c r="F36" s="71" t="s">
        <v>17</v>
      </c>
      <c r="G36" s="72" t="s">
        <v>68</v>
      </c>
      <c r="H36" s="65">
        <v>0.12315972222222223</v>
      </c>
      <c r="I36" s="115">
        <f t="shared" si="1"/>
        <v>1.5393518518518612E-3</v>
      </c>
      <c r="J36" s="66">
        <f t="shared" si="0"/>
        <v>40.597688187200447</v>
      </c>
      <c r="K36" s="74"/>
      <c r="L36" s="73"/>
    </row>
    <row r="37" spans="1:12" ht="21.75" customHeight="1" x14ac:dyDescent="0.2">
      <c r="A37" s="67">
        <v>16</v>
      </c>
      <c r="B37" s="68">
        <v>41</v>
      </c>
      <c r="C37" s="68">
        <v>10091971744</v>
      </c>
      <c r="D37" s="69" t="s">
        <v>115</v>
      </c>
      <c r="E37" s="70" t="s">
        <v>116</v>
      </c>
      <c r="F37" s="71" t="s">
        <v>17</v>
      </c>
      <c r="G37" s="72" t="s">
        <v>65</v>
      </c>
      <c r="H37" s="65">
        <v>0.12315972222222223</v>
      </c>
      <c r="I37" s="115">
        <f t="shared" si="1"/>
        <v>1.5393518518518612E-3</v>
      </c>
      <c r="J37" s="66">
        <f t="shared" si="0"/>
        <v>40.597688187200447</v>
      </c>
      <c r="K37" s="74"/>
      <c r="L37" s="73"/>
    </row>
    <row r="38" spans="1:12" ht="21.75" customHeight="1" x14ac:dyDescent="0.2">
      <c r="A38" s="67">
        <v>17</v>
      </c>
      <c r="B38" s="68">
        <v>82</v>
      </c>
      <c r="C38" s="68">
        <v>10104898410</v>
      </c>
      <c r="D38" s="69" t="s">
        <v>117</v>
      </c>
      <c r="E38" s="70" t="s">
        <v>118</v>
      </c>
      <c r="F38" s="71" t="s">
        <v>17</v>
      </c>
      <c r="G38" s="72" t="s">
        <v>75</v>
      </c>
      <c r="H38" s="65">
        <v>0.12315972222222223</v>
      </c>
      <c r="I38" s="115">
        <f t="shared" si="1"/>
        <v>1.5393518518518612E-3</v>
      </c>
      <c r="J38" s="66">
        <f t="shared" si="0"/>
        <v>40.597688187200447</v>
      </c>
      <c r="K38" s="74"/>
      <c r="L38" s="73"/>
    </row>
    <row r="39" spans="1:12" ht="21.75" customHeight="1" x14ac:dyDescent="0.2">
      <c r="A39" s="67">
        <v>18</v>
      </c>
      <c r="B39" s="68">
        <v>71</v>
      </c>
      <c r="C39" s="68">
        <v>10105838603</v>
      </c>
      <c r="D39" s="69" t="s">
        <v>119</v>
      </c>
      <c r="E39" s="70" t="s">
        <v>120</v>
      </c>
      <c r="F39" s="71" t="s">
        <v>17</v>
      </c>
      <c r="G39" s="72" t="s">
        <v>67</v>
      </c>
      <c r="H39" s="65">
        <v>0.12315972222222223</v>
      </c>
      <c r="I39" s="115">
        <f t="shared" si="1"/>
        <v>1.5393518518518612E-3</v>
      </c>
      <c r="J39" s="66">
        <f t="shared" si="0"/>
        <v>40.597688187200447</v>
      </c>
      <c r="K39" s="74"/>
      <c r="L39" s="73"/>
    </row>
    <row r="40" spans="1:12" ht="21.75" customHeight="1" x14ac:dyDescent="0.2">
      <c r="A40" s="67">
        <v>19</v>
      </c>
      <c r="B40" s="68">
        <v>46</v>
      </c>
      <c r="C40" s="68">
        <v>10089252310</v>
      </c>
      <c r="D40" s="69" t="s">
        <v>121</v>
      </c>
      <c r="E40" s="70" t="s">
        <v>122</v>
      </c>
      <c r="F40" s="71" t="s">
        <v>17</v>
      </c>
      <c r="G40" s="72" t="s">
        <v>65</v>
      </c>
      <c r="H40" s="65">
        <v>0.12315972222222223</v>
      </c>
      <c r="I40" s="115">
        <f t="shared" si="1"/>
        <v>1.5393518518518612E-3</v>
      </c>
      <c r="J40" s="66">
        <f t="shared" si="0"/>
        <v>40.597688187200447</v>
      </c>
      <c r="K40" s="74"/>
      <c r="L40" s="73"/>
    </row>
    <row r="41" spans="1:12" ht="21.75" customHeight="1" x14ac:dyDescent="0.2">
      <c r="A41" s="67">
        <v>20</v>
      </c>
      <c r="B41" s="68">
        <v>11</v>
      </c>
      <c r="C41" s="68">
        <v>10083910438</v>
      </c>
      <c r="D41" s="69" t="s">
        <v>123</v>
      </c>
      <c r="E41" s="70" t="s">
        <v>124</v>
      </c>
      <c r="F41" s="71" t="s">
        <v>17</v>
      </c>
      <c r="G41" s="72" t="s">
        <v>59</v>
      </c>
      <c r="H41" s="65">
        <v>0.12315972222222223</v>
      </c>
      <c r="I41" s="115">
        <f t="shared" si="1"/>
        <v>1.5393518518518612E-3</v>
      </c>
      <c r="J41" s="66">
        <f t="shared" si="0"/>
        <v>40.597688187200447</v>
      </c>
      <c r="K41" s="74"/>
      <c r="L41" s="73"/>
    </row>
    <row r="42" spans="1:12" ht="21.75" customHeight="1" x14ac:dyDescent="0.2">
      <c r="A42" s="67">
        <v>21</v>
      </c>
      <c r="B42" s="68">
        <v>79</v>
      </c>
      <c r="C42" s="68">
        <v>10080036195</v>
      </c>
      <c r="D42" s="69" t="s">
        <v>125</v>
      </c>
      <c r="E42" s="70" t="s">
        <v>126</v>
      </c>
      <c r="F42" s="71" t="s">
        <v>17</v>
      </c>
      <c r="G42" s="72" t="s">
        <v>75</v>
      </c>
      <c r="H42" s="65">
        <v>0.12315972222222223</v>
      </c>
      <c r="I42" s="115">
        <f t="shared" si="1"/>
        <v>1.5393518518518612E-3</v>
      </c>
      <c r="J42" s="66">
        <f t="shared" si="0"/>
        <v>40.597688187200447</v>
      </c>
      <c r="K42" s="74"/>
      <c r="L42" s="73"/>
    </row>
    <row r="43" spans="1:12" ht="21.75" customHeight="1" x14ac:dyDescent="0.2">
      <c r="A43" s="67">
        <v>22</v>
      </c>
      <c r="B43" s="68">
        <v>61</v>
      </c>
      <c r="C43" s="68">
        <v>10090444501</v>
      </c>
      <c r="D43" s="69" t="s">
        <v>127</v>
      </c>
      <c r="E43" s="70" t="s">
        <v>128</v>
      </c>
      <c r="F43" s="71" t="s">
        <v>17</v>
      </c>
      <c r="G43" s="72" t="s">
        <v>66</v>
      </c>
      <c r="H43" s="65">
        <v>0.12315972222222223</v>
      </c>
      <c r="I43" s="115">
        <f t="shared" si="1"/>
        <v>1.5393518518518612E-3</v>
      </c>
      <c r="J43" s="66">
        <f t="shared" si="0"/>
        <v>40.597688187200447</v>
      </c>
      <c r="K43" s="74"/>
      <c r="L43" s="73"/>
    </row>
    <row r="44" spans="1:12" ht="21.75" customHeight="1" x14ac:dyDescent="0.2">
      <c r="A44" s="67">
        <v>23</v>
      </c>
      <c r="B44" s="68">
        <v>16</v>
      </c>
      <c r="C44" s="68">
        <v>10091962953</v>
      </c>
      <c r="D44" s="69" t="s">
        <v>129</v>
      </c>
      <c r="E44" s="70" t="s">
        <v>130</v>
      </c>
      <c r="F44" s="71" t="s">
        <v>17</v>
      </c>
      <c r="G44" s="72" t="s">
        <v>63</v>
      </c>
      <c r="H44" s="65">
        <v>0.12315972222222223</v>
      </c>
      <c r="I44" s="115">
        <f t="shared" si="1"/>
        <v>1.5393518518518612E-3</v>
      </c>
      <c r="J44" s="66">
        <f t="shared" si="0"/>
        <v>40.597688187200447</v>
      </c>
      <c r="K44" s="75"/>
      <c r="L44" s="73"/>
    </row>
    <row r="45" spans="1:12" ht="21.75" customHeight="1" x14ac:dyDescent="0.2">
      <c r="A45" s="67">
        <v>24</v>
      </c>
      <c r="B45" s="68">
        <v>73</v>
      </c>
      <c r="C45" s="68">
        <v>10119333525</v>
      </c>
      <c r="D45" s="69" t="s">
        <v>131</v>
      </c>
      <c r="E45" s="70" t="s">
        <v>132</v>
      </c>
      <c r="F45" s="71" t="s">
        <v>17</v>
      </c>
      <c r="G45" s="72" t="s">
        <v>67</v>
      </c>
      <c r="H45" s="65">
        <v>0.12315972222222223</v>
      </c>
      <c r="I45" s="115">
        <f t="shared" si="1"/>
        <v>1.5393518518518612E-3</v>
      </c>
      <c r="J45" s="66">
        <f t="shared" si="0"/>
        <v>40.597688187200447</v>
      </c>
      <c r="K45" s="75"/>
      <c r="L45" s="73"/>
    </row>
    <row r="46" spans="1:12" ht="21.75" customHeight="1" x14ac:dyDescent="0.2">
      <c r="A46" s="67">
        <v>25</v>
      </c>
      <c r="B46" s="68">
        <v>3</v>
      </c>
      <c r="C46" s="68">
        <v>10055582701</v>
      </c>
      <c r="D46" s="69" t="s">
        <v>133</v>
      </c>
      <c r="E46" s="70" t="s">
        <v>134</v>
      </c>
      <c r="F46" s="71" t="s">
        <v>17</v>
      </c>
      <c r="G46" s="72" t="s">
        <v>60</v>
      </c>
      <c r="H46" s="65">
        <v>0.12315972222222223</v>
      </c>
      <c r="I46" s="115">
        <f t="shared" si="1"/>
        <v>1.5393518518518612E-3</v>
      </c>
      <c r="J46" s="66">
        <f t="shared" si="0"/>
        <v>40.597688187200447</v>
      </c>
      <c r="K46" s="75"/>
      <c r="L46" s="73"/>
    </row>
    <row r="47" spans="1:12" ht="21.75" customHeight="1" x14ac:dyDescent="0.2">
      <c r="A47" s="67">
        <v>26</v>
      </c>
      <c r="B47" s="68">
        <v>31</v>
      </c>
      <c r="C47" s="68">
        <v>10089713462</v>
      </c>
      <c r="D47" s="69" t="s">
        <v>135</v>
      </c>
      <c r="E47" s="70" t="s">
        <v>136</v>
      </c>
      <c r="F47" s="71" t="s">
        <v>18</v>
      </c>
      <c r="G47" s="72" t="s">
        <v>64</v>
      </c>
      <c r="H47" s="65">
        <v>0.12315972222222223</v>
      </c>
      <c r="I47" s="115">
        <f t="shared" si="1"/>
        <v>1.5393518518518612E-3</v>
      </c>
      <c r="J47" s="66">
        <f t="shared" si="0"/>
        <v>40.597688187200447</v>
      </c>
      <c r="K47" s="75"/>
      <c r="L47" s="73"/>
    </row>
    <row r="48" spans="1:12" ht="21.75" customHeight="1" x14ac:dyDescent="0.2">
      <c r="A48" s="67">
        <v>27</v>
      </c>
      <c r="B48" s="68">
        <v>38</v>
      </c>
      <c r="C48" s="68">
        <v>10080977301</v>
      </c>
      <c r="D48" s="69" t="s">
        <v>137</v>
      </c>
      <c r="E48" s="70" t="s">
        <v>138</v>
      </c>
      <c r="F48" s="71" t="s">
        <v>17</v>
      </c>
      <c r="G48" s="72" t="s">
        <v>62</v>
      </c>
      <c r="H48" s="65">
        <v>0.12315972222222223</v>
      </c>
      <c r="I48" s="115">
        <f t="shared" si="1"/>
        <v>1.5393518518518612E-3</v>
      </c>
      <c r="J48" s="66">
        <f t="shared" si="0"/>
        <v>40.597688187200447</v>
      </c>
      <c r="K48" s="75"/>
      <c r="L48" s="73"/>
    </row>
    <row r="49" spans="1:14" ht="21.75" customHeight="1" x14ac:dyDescent="0.2">
      <c r="A49" s="67">
        <v>28</v>
      </c>
      <c r="B49" s="68">
        <v>83</v>
      </c>
      <c r="C49" s="68">
        <v>10091718433</v>
      </c>
      <c r="D49" s="69" t="s">
        <v>139</v>
      </c>
      <c r="E49" s="70" t="s">
        <v>140</v>
      </c>
      <c r="F49" s="71" t="s">
        <v>17</v>
      </c>
      <c r="G49" s="72" t="s">
        <v>72</v>
      </c>
      <c r="H49" s="65">
        <v>0.12315972222222223</v>
      </c>
      <c r="I49" s="115">
        <f t="shared" si="1"/>
        <v>1.5393518518518612E-3</v>
      </c>
      <c r="J49" s="66">
        <f t="shared" si="0"/>
        <v>40.597688187200447</v>
      </c>
      <c r="K49" s="75"/>
      <c r="L49" s="73"/>
    </row>
    <row r="50" spans="1:14" ht="21.75" customHeight="1" x14ac:dyDescent="0.2">
      <c r="A50" s="67">
        <v>29</v>
      </c>
      <c r="B50" s="68">
        <v>60</v>
      </c>
      <c r="C50" s="68">
        <v>10090444905</v>
      </c>
      <c r="D50" s="69" t="s">
        <v>141</v>
      </c>
      <c r="E50" s="70" t="s">
        <v>142</v>
      </c>
      <c r="F50" s="71" t="s">
        <v>17</v>
      </c>
      <c r="G50" s="72" t="s">
        <v>66</v>
      </c>
      <c r="H50" s="65">
        <v>0.12315972222222223</v>
      </c>
      <c r="I50" s="115">
        <f t="shared" si="1"/>
        <v>1.5393518518518612E-3</v>
      </c>
      <c r="J50" s="66">
        <f t="shared" si="0"/>
        <v>40.597688187200447</v>
      </c>
      <c r="K50" s="75"/>
      <c r="L50" s="73"/>
    </row>
    <row r="51" spans="1:14" ht="21.75" customHeight="1" x14ac:dyDescent="0.2">
      <c r="A51" s="67">
        <v>30</v>
      </c>
      <c r="B51" s="68">
        <v>72</v>
      </c>
      <c r="C51" s="68">
        <v>10105861740</v>
      </c>
      <c r="D51" s="69" t="s">
        <v>143</v>
      </c>
      <c r="E51" s="70" t="s">
        <v>144</v>
      </c>
      <c r="F51" s="71" t="s">
        <v>17</v>
      </c>
      <c r="G51" s="72" t="s">
        <v>67</v>
      </c>
      <c r="H51" s="65">
        <v>0.12315972222222223</v>
      </c>
      <c r="I51" s="115">
        <f t="shared" si="1"/>
        <v>1.5393518518518612E-3</v>
      </c>
      <c r="J51" s="66">
        <f t="shared" si="0"/>
        <v>40.597688187200447</v>
      </c>
      <c r="K51" s="75"/>
      <c r="L51" s="73"/>
    </row>
    <row r="52" spans="1:14" ht="21.75" customHeight="1" x14ac:dyDescent="0.2">
      <c r="A52" s="67">
        <v>31</v>
      </c>
      <c r="B52" s="68">
        <v>55</v>
      </c>
      <c r="C52" s="68">
        <v>10105935195</v>
      </c>
      <c r="D52" s="69" t="s">
        <v>145</v>
      </c>
      <c r="E52" s="70" t="s">
        <v>146</v>
      </c>
      <c r="F52" s="71" t="s">
        <v>17</v>
      </c>
      <c r="G52" s="72" t="s">
        <v>76</v>
      </c>
      <c r="H52" s="65">
        <v>0.12315972222222223</v>
      </c>
      <c r="I52" s="115">
        <f t="shared" si="1"/>
        <v>1.5393518518518612E-3</v>
      </c>
      <c r="J52" s="66">
        <f t="shared" si="0"/>
        <v>40.597688187200447</v>
      </c>
      <c r="K52" s="75"/>
      <c r="L52" s="73"/>
    </row>
    <row r="53" spans="1:14" ht="21.75" customHeight="1" x14ac:dyDescent="0.2">
      <c r="A53" s="67">
        <v>32</v>
      </c>
      <c r="B53" s="68">
        <v>1</v>
      </c>
      <c r="C53" s="68">
        <v>10120229056</v>
      </c>
      <c r="D53" s="69" t="s">
        <v>147</v>
      </c>
      <c r="E53" s="70" t="s">
        <v>148</v>
      </c>
      <c r="F53" s="71" t="s">
        <v>17</v>
      </c>
      <c r="G53" s="72" t="s">
        <v>71</v>
      </c>
      <c r="H53" s="65">
        <v>0.12315972222222223</v>
      </c>
      <c r="I53" s="115">
        <f t="shared" si="1"/>
        <v>1.5393518518518612E-3</v>
      </c>
      <c r="J53" s="66">
        <f t="shared" si="0"/>
        <v>40.597688187200447</v>
      </c>
      <c r="K53" s="75"/>
      <c r="L53" s="73"/>
    </row>
    <row r="54" spans="1:14" ht="21.75" customHeight="1" x14ac:dyDescent="0.2">
      <c r="A54" s="67">
        <v>33</v>
      </c>
      <c r="B54" s="68">
        <v>44</v>
      </c>
      <c r="C54" s="68">
        <v>10093563251</v>
      </c>
      <c r="D54" s="69" t="s">
        <v>149</v>
      </c>
      <c r="E54" s="70" t="s">
        <v>150</v>
      </c>
      <c r="F54" s="71" t="s">
        <v>17</v>
      </c>
      <c r="G54" s="72" t="s">
        <v>65</v>
      </c>
      <c r="H54" s="65">
        <v>0.12315972222222223</v>
      </c>
      <c r="I54" s="115">
        <f t="shared" si="1"/>
        <v>1.5393518518518612E-3</v>
      </c>
      <c r="J54" s="66">
        <f t="shared" si="0"/>
        <v>40.597688187200447</v>
      </c>
      <c r="K54" s="75"/>
      <c r="L54" s="73"/>
    </row>
    <row r="55" spans="1:14" ht="21.75" customHeight="1" x14ac:dyDescent="0.2">
      <c r="A55" s="67">
        <v>34</v>
      </c>
      <c r="B55" s="68">
        <v>2</v>
      </c>
      <c r="C55" s="68">
        <v>10091152904</v>
      </c>
      <c r="D55" s="69" t="s">
        <v>151</v>
      </c>
      <c r="E55" s="70" t="s">
        <v>152</v>
      </c>
      <c r="F55" s="71" t="s">
        <v>17</v>
      </c>
      <c r="G55" s="72" t="s">
        <v>60</v>
      </c>
      <c r="H55" s="65">
        <v>0.12315972222222223</v>
      </c>
      <c r="I55" s="115">
        <f t="shared" si="1"/>
        <v>1.5393518518518612E-3</v>
      </c>
      <c r="J55" s="66">
        <f t="shared" si="0"/>
        <v>40.597688187200447</v>
      </c>
      <c r="K55" s="75"/>
      <c r="L55" s="73"/>
    </row>
    <row r="56" spans="1:14" ht="21.75" customHeight="1" x14ac:dyDescent="0.2">
      <c r="A56" s="67">
        <v>35</v>
      </c>
      <c r="B56" s="68">
        <v>57</v>
      </c>
      <c r="C56" s="68">
        <v>10083057141</v>
      </c>
      <c r="D56" s="69" t="s">
        <v>153</v>
      </c>
      <c r="E56" s="70" t="s">
        <v>154</v>
      </c>
      <c r="F56" s="71" t="s">
        <v>17</v>
      </c>
      <c r="G56" s="72" t="s">
        <v>78</v>
      </c>
      <c r="H56" s="65">
        <v>0.12315972222222223</v>
      </c>
      <c r="I56" s="115">
        <f t="shared" si="1"/>
        <v>1.5393518518518612E-3</v>
      </c>
      <c r="J56" s="66">
        <f t="shared" si="0"/>
        <v>40.597688187200447</v>
      </c>
      <c r="K56" s="75"/>
      <c r="L56" s="73"/>
    </row>
    <row r="57" spans="1:14" ht="21.75" customHeight="1" x14ac:dyDescent="0.2">
      <c r="A57" s="67">
        <v>36</v>
      </c>
      <c r="B57" s="68">
        <v>42</v>
      </c>
      <c r="C57" s="68">
        <v>10114988632</v>
      </c>
      <c r="D57" s="69" t="s">
        <v>155</v>
      </c>
      <c r="E57" s="70" t="s">
        <v>156</v>
      </c>
      <c r="F57" s="71" t="s">
        <v>17</v>
      </c>
      <c r="G57" s="72" t="s">
        <v>65</v>
      </c>
      <c r="H57" s="65">
        <v>0.12315972222222223</v>
      </c>
      <c r="I57" s="115">
        <f t="shared" si="1"/>
        <v>1.5393518518518612E-3</v>
      </c>
      <c r="J57" s="66">
        <f t="shared" si="0"/>
        <v>40.597688187200447</v>
      </c>
      <c r="K57" s="75"/>
      <c r="L57" s="73"/>
    </row>
    <row r="58" spans="1:14" ht="21.75" customHeight="1" x14ac:dyDescent="0.2">
      <c r="A58" s="67">
        <v>37</v>
      </c>
      <c r="B58" s="68">
        <v>63</v>
      </c>
      <c r="C58" s="68">
        <v>10119093651</v>
      </c>
      <c r="D58" s="69" t="s">
        <v>157</v>
      </c>
      <c r="E58" s="70" t="s">
        <v>158</v>
      </c>
      <c r="F58" s="71" t="s">
        <v>17</v>
      </c>
      <c r="G58" s="72" t="s">
        <v>77</v>
      </c>
      <c r="H58" s="65">
        <v>0.12315972222222223</v>
      </c>
      <c r="I58" s="115">
        <f t="shared" si="1"/>
        <v>1.5393518518518612E-3</v>
      </c>
      <c r="J58" s="66">
        <f t="shared" si="0"/>
        <v>40.597688187200447</v>
      </c>
      <c r="K58" s="75"/>
      <c r="L58" s="73"/>
    </row>
    <row r="59" spans="1:14" ht="21.75" customHeight="1" x14ac:dyDescent="0.2">
      <c r="A59" s="67">
        <v>38</v>
      </c>
      <c r="B59" s="68">
        <v>19</v>
      </c>
      <c r="C59" s="68">
        <v>10092621038</v>
      </c>
      <c r="D59" s="69" t="s">
        <v>159</v>
      </c>
      <c r="E59" s="70" t="s">
        <v>160</v>
      </c>
      <c r="F59" s="71" t="s">
        <v>17</v>
      </c>
      <c r="G59" s="72" t="s">
        <v>63</v>
      </c>
      <c r="H59" s="65">
        <v>0.12315972222222223</v>
      </c>
      <c r="I59" s="115">
        <f t="shared" si="1"/>
        <v>1.5393518518518612E-3</v>
      </c>
      <c r="J59" s="66">
        <f t="shared" si="0"/>
        <v>40.597688187200447</v>
      </c>
      <c r="K59" s="75"/>
      <c r="L59" s="73"/>
    </row>
    <row r="60" spans="1:14" ht="21.75" customHeight="1" x14ac:dyDescent="0.2">
      <c r="A60" s="67">
        <v>39</v>
      </c>
      <c r="B60" s="68">
        <v>75</v>
      </c>
      <c r="C60" s="68">
        <v>10093556278</v>
      </c>
      <c r="D60" s="69" t="s">
        <v>161</v>
      </c>
      <c r="E60" s="70" t="s">
        <v>162</v>
      </c>
      <c r="F60" s="71" t="s">
        <v>39</v>
      </c>
      <c r="G60" s="72" t="s">
        <v>61</v>
      </c>
      <c r="H60" s="65">
        <v>0.12315972222222223</v>
      </c>
      <c r="I60" s="115">
        <f t="shared" si="1"/>
        <v>1.5393518518518612E-3</v>
      </c>
      <c r="J60" s="66">
        <f t="shared" si="0"/>
        <v>40.597688187200447</v>
      </c>
      <c r="K60" s="75"/>
      <c r="L60" s="73"/>
    </row>
    <row r="61" spans="1:14" s="41" customFormat="1" ht="21.75" customHeight="1" x14ac:dyDescent="0.2">
      <c r="A61" s="67">
        <v>40</v>
      </c>
      <c r="B61" s="68">
        <v>12</v>
      </c>
      <c r="C61" s="68">
        <v>10083942972</v>
      </c>
      <c r="D61" s="69" t="s">
        <v>163</v>
      </c>
      <c r="E61" s="70" t="s">
        <v>164</v>
      </c>
      <c r="F61" s="71" t="s">
        <v>17</v>
      </c>
      <c r="G61" s="72" t="s">
        <v>59</v>
      </c>
      <c r="H61" s="65">
        <v>0.12315972222222223</v>
      </c>
      <c r="I61" s="115">
        <f t="shared" si="1"/>
        <v>1.5393518518518612E-3</v>
      </c>
      <c r="J61" s="66">
        <f t="shared" si="0"/>
        <v>40.597688187200447</v>
      </c>
      <c r="K61" s="75"/>
      <c r="L61" s="73"/>
      <c r="M61" s="40"/>
      <c r="N61" s="40"/>
    </row>
    <row r="62" spans="1:14" s="50" customFormat="1" ht="21.75" customHeight="1" x14ac:dyDescent="0.2">
      <c r="A62" s="67">
        <v>41</v>
      </c>
      <c r="B62" s="68">
        <v>10</v>
      </c>
      <c r="C62" s="68">
        <v>10102039435</v>
      </c>
      <c r="D62" s="69" t="s">
        <v>165</v>
      </c>
      <c r="E62" s="70" t="s">
        <v>166</v>
      </c>
      <c r="F62" s="71" t="s">
        <v>17</v>
      </c>
      <c r="G62" s="72" t="s">
        <v>59</v>
      </c>
      <c r="H62" s="65">
        <v>0.12315972222222223</v>
      </c>
      <c r="I62" s="115">
        <f t="shared" si="1"/>
        <v>1.5393518518518612E-3</v>
      </c>
      <c r="J62" s="66">
        <f t="shared" si="0"/>
        <v>40.597688187200447</v>
      </c>
      <c r="K62" s="75"/>
      <c r="L62" s="73"/>
    </row>
    <row r="63" spans="1:14" s="50" customFormat="1" ht="21.75" customHeight="1" x14ac:dyDescent="0.2">
      <c r="A63" s="67">
        <v>42</v>
      </c>
      <c r="B63" s="68">
        <v>81</v>
      </c>
      <c r="C63" s="68">
        <v>10075127692</v>
      </c>
      <c r="D63" s="69" t="s">
        <v>167</v>
      </c>
      <c r="E63" s="70" t="s">
        <v>168</v>
      </c>
      <c r="F63" s="71" t="s">
        <v>17</v>
      </c>
      <c r="G63" s="72" t="s">
        <v>75</v>
      </c>
      <c r="H63" s="65">
        <v>0.12315972222222223</v>
      </c>
      <c r="I63" s="115">
        <f t="shared" si="1"/>
        <v>1.5393518518518612E-3</v>
      </c>
      <c r="J63" s="66">
        <f t="shared" si="0"/>
        <v>40.597688187200447</v>
      </c>
      <c r="K63" s="75"/>
      <c r="L63" s="73"/>
    </row>
    <row r="64" spans="1:14" s="50" customFormat="1" ht="21.75" customHeight="1" x14ac:dyDescent="0.2">
      <c r="A64" s="67">
        <v>43</v>
      </c>
      <c r="B64" s="68">
        <v>14</v>
      </c>
      <c r="C64" s="68">
        <v>10117846492</v>
      </c>
      <c r="D64" s="69" t="s">
        <v>169</v>
      </c>
      <c r="E64" s="70" t="s">
        <v>170</v>
      </c>
      <c r="F64" s="71" t="s">
        <v>39</v>
      </c>
      <c r="G64" s="72" t="s">
        <v>59</v>
      </c>
      <c r="H64" s="65">
        <v>0.12331018518518518</v>
      </c>
      <c r="I64" s="115">
        <f t="shared" si="1"/>
        <v>1.6898148148148107E-3</v>
      </c>
      <c r="J64" s="66">
        <f t="shared" si="0"/>
        <v>40.548150929228456</v>
      </c>
      <c r="K64" s="75"/>
      <c r="L64" s="73"/>
    </row>
    <row r="65" spans="1:12" s="50" customFormat="1" ht="21.75" customHeight="1" x14ac:dyDescent="0.2">
      <c r="A65" s="67">
        <v>44</v>
      </c>
      <c r="B65" s="68">
        <v>68</v>
      </c>
      <c r="C65" s="68">
        <v>10078944947</v>
      </c>
      <c r="D65" s="69" t="s">
        <v>171</v>
      </c>
      <c r="E65" s="70" t="s">
        <v>172</v>
      </c>
      <c r="F65" s="71" t="s">
        <v>17</v>
      </c>
      <c r="G65" s="72" t="s">
        <v>97</v>
      </c>
      <c r="H65" s="65">
        <v>0.12331018518518518</v>
      </c>
      <c r="I65" s="115">
        <f t="shared" si="1"/>
        <v>1.6898148148148107E-3</v>
      </c>
      <c r="J65" s="66">
        <f t="shared" si="0"/>
        <v>40.548150929228456</v>
      </c>
      <c r="K65" s="75"/>
      <c r="L65" s="73"/>
    </row>
    <row r="66" spans="1:12" s="50" customFormat="1" ht="21.75" customHeight="1" x14ac:dyDescent="0.2">
      <c r="A66" s="67">
        <v>45</v>
      </c>
      <c r="B66" s="68">
        <v>49</v>
      </c>
      <c r="C66" s="68">
        <v>10059652152</v>
      </c>
      <c r="D66" s="69" t="s">
        <v>173</v>
      </c>
      <c r="E66" s="70" t="s">
        <v>174</v>
      </c>
      <c r="F66" s="71" t="s">
        <v>17</v>
      </c>
      <c r="G66" s="72" t="s">
        <v>47</v>
      </c>
      <c r="H66" s="65">
        <v>0.12331018518518518</v>
      </c>
      <c r="I66" s="115">
        <f t="shared" si="1"/>
        <v>1.6898148148148107E-3</v>
      </c>
      <c r="J66" s="66">
        <f t="shared" si="0"/>
        <v>40.548150929228456</v>
      </c>
      <c r="K66" s="75"/>
      <c r="L66" s="73"/>
    </row>
    <row r="67" spans="1:12" s="50" customFormat="1" ht="21.75" customHeight="1" x14ac:dyDescent="0.2">
      <c r="A67" s="67">
        <v>46</v>
      </c>
      <c r="B67" s="68">
        <v>18</v>
      </c>
      <c r="C67" s="68">
        <v>10081650136</v>
      </c>
      <c r="D67" s="69" t="s">
        <v>175</v>
      </c>
      <c r="E67" s="70" t="s">
        <v>118</v>
      </c>
      <c r="F67" s="71" t="s">
        <v>17</v>
      </c>
      <c r="G67" s="72" t="s">
        <v>63</v>
      </c>
      <c r="H67" s="65">
        <v>0.12339120370370371</v>
      </c>
      <c r="I67" s="115">
        <f t="shared" si="1"/>
        <v>1.7708333333333465E-3</v>
      </c>
      <c r="J67" s="66">
        <f t="shared" si="0"/>
        <v>40.521527061251284</v>
      </c>
      <c r="K67" s="75"/>
      <c r="L67" s="73"/>
    </row>
    <row r="68" spans="1:12" s="50" customFormat="1" ht="21.75" customHeight="1" x14ac:dyDescent="0.2">
      <c r="A68" s="67">
        <v>47</v>
      </c>
      <c r="B68" s="68">
        <v>34</v>
      </c>
      <c r="C68" s="68">
        <v>10083879823</v>
      </c>
      <c r="D68" s="69" t="s">
        <v>176</v>
      </c>
      <c r="E68" s="70" t="s">
        <v>177</v>
      </c>
      <c r="F68" s="71" t="s">
        <v>17</v>
      </c>
      <c r="G68" s="72" t="s">
        <v>64</v>
      </c>
      <c r="H68" s="65">
        <v>0.12342592592592593</v>
      </c>
      <c r="I68" s="115">
        <f t="shared" si="1"/>
        <v>1.8055555555555602E-3</v>
      </c>
      <c r="J68" s="66">
        <f t="shared" si="0"/>
        <v>40.510127531882965</v>
      </c>
      <c r="K68" s="75"/>
      <c r="L68" s="73"/>
    </row>
    <row r="69" spans="1:12" s="50" customFormat="1" ht="21.75" customHeight="1" x14ac:dyDescent="0.2">
      <c r="A69" s="67">
        <v>48</v>
      </c>
      <c r="B69" s="68">
        <v>74</v>
      </c>
      <c r="C69" s="68">
        <v>10119333626</v>
      </c>
      <c r="D69" s="69" t="s">
        <v>178</v>
      </c>
      <c r="E69" s="70" t="s">
        <v>179</v>
      </c>
      <c r="F69" s="71" t="s">
        <v>17</v>
      </c>
      <c r="G69" s="72" t="s">
        <v>67</v>
      </c>
      <c r="H69" s="65">
        <v>0.12349537037037038</v>
      </c>
      <c r="I69" s="115">
        <f t="shared" si="1"/>
        <v>1.8750000000000155E-3</v>
      </c>
      <c r="J69" s="66">
        <f t="shared" si="0"/>
        <v>40.487347703842545</v>
      </c>
      <c r="K69" s="75"/>
      <c r="L69" s="73"/>
    </row>
    <row r="70" spans="1:12" s="50" customFormat="1" ht="21.75" customHeight="1" x14ac:dyDescent="0.2">
      <c r="A70" s="67">
        <v>49</v>
      </c>
      <c r="B70" s="68">
        <v>26</v>
      </c>
      <c r="C70" s="68">
        <v>10097338167</v>
      </c>
      <c r="D70" s="69" t="s">
        <v>180</v>
      </c>
      <c r="E70" s="70" t="s">
        <v>181</v>
      </c>
      <c r="F70" s="71" t="s">
        <v>17</v>
      </c>
      <c r="G70" s="72" t="s">
        <v>64</v>
      </c>
      <c r="H70" s="65">
        <v>0.12357638888888889</v>
      </c>
      <c r="I70" s="115">
        <f t="shared" si="1"/>
        <v>1.9560185185185236E-3</v>
      </c>
      <c r="J70" s="66">
        <f t="shared" si="0"/>
        <v>40.460803596515873</v>
      </c>
      <c r="K70" s="75"/>
      <c r="L70" s="73"/>
    </row>
    <row r="71" spans="1:12" s="50" customFormat="1" ht="21.75" customHeight="1" x14ac:dyDescent="0.2">
      <c r="A71" s="67">
        <v>50</v>
      </c>
      <c r="B71" s="68">
        <v>13</v>
      </c>
      <c r="C71" s="68">
        <v>10082232035</v>
      </c>
      <c r="D71" s="69" t="s">
        <v>182</v>
      </c>
      <c r="E71" s="70" t="s">
        <v>183</v>
      </c>
      <c r="F71" s="71" t="s">
        <v>17</v>
      </c>
      <c r="G71" s="72" t="s">
        <v>59</v>
      </c>
      <c r="H71" s="65">
        <v>0.12357638888888889</v>
      </c>
      <c r="I71" s="115">
        <f t="shared" si="1"/>
        <v>1.9560185185185236E-3</v>
      </c>
      <c r="J71" s="66">
        <f t="shared" si="0"/>
        <v>40.460803596515873</v>
      </c>
      <c r="K71" s="75"/>
      <c r="L71" s="73"/>
    </row>
    <row r="72" spans="1:12" s="50" customFormat="1" ht="21.75" customHeight="1" x14ac:dyDescent="0.2">
      <c r="A72" s="67">
        <v>51</v>
      </c>
      <c r="B72" s="68">
        <v>25</v>
      </c>
      <c r="C72" s="68">
        <v>10105091804</v>
      </c>
      <c r="D72" s="69" t="s">
        <v>184</v>
      </c>
      <c r="E72" s="70" t="s">
        <v>185</v>
      </c>
      <c r="F72" s="71" t="s">
        <v>39</v>
      </c>
      <c r="G72" s="72" t="s">
        <v>69</v>
      </c>
      <c r="H72" s="65">
        <v>0.12633101851851852</v>
      </c>
      <c r="I72" s="115">
        <f t="shared" si="1"/>
        <v>4.7106481481481582E-3</v>
      </c>
      <c r="J72" s="66">
        <f t="shared" si="0"/>
        <v>39.578561612459914</v>
      </c>
      <c r="K72" s="75"/>
      <c r="L72" s="73"/>
    </row>
    <row r="73" spans="1:12" s="50" customFormat="1" ht="21.75" customHeight="1" x14ac:dyDescent="0.2">
      <c r="A73" s="67">
        <v>52</v>
      </c>
      <c r="B73" s="68">
        <v>27</v>
      </c>
      <c r="C73" s="68">
        <v>10090936268</v>
      </c>
      <c r="D73" s="69" t="s">
        <v>186</v>
      </c>
      <c r="E73" s="70" t="s">
        <v>187</v>
      </c>
      <c r="F73" s="71" t="s">
        <v>17</v>
      </c>
      <c r="G73" s="72" t="s">
        <v>64</v>
      </c>
      <c r="H73" s="65">
        <v>0.12659722222222222</v>
      </c>
      <c r="I73" s="115">
        <f t="shared" si="1"/>
        <v>4.9768518518518573E-3</v>
      </c>
      <c r="J73" s="66">
        <f t="shared" si="0"/>
        <v>39.495337356006587</v>
      </c>
      <c r="K73" s="75"/>
      <c r="L73" s="73"/>
    </row>
    <row r="74" spans="1:12" s="50" customFormat="1" ht="21.75" customHeight="1" x14ac:dyDescent="0.2">
      <c r="A74" s="67">
        <v>53</v>
      </c>
      <c r="B74" s="68">
        <v>4</v>
      </c>
      <c r="C74" s="68">
        <v>10091621332</v>
      </c>
      <c r="D74" s="69" t="s">
        <v>188</v>
      </c>
      <c r="E74" s="70" t="s">
        <v>189</v>
      </c>
      <c r="F74" s="71" t="s">
        <v>17</v>
      </c>
      <c r="G74" s="72" t="s">
        <v>190</v>
      </c>
      <c r="H74" s="65">
        <v>0.12680555555555556</v>
      </c>
      <c r="I74" s="115">
        <f t="shared" si="1"/>
        <v>5.1851851851851954E-3</v>
      </c>
      <c r="J74" s="66">
        <f t="shared" si="0"/>
        <v>39.430449069003288</v>
      </c>
      <c r="K74" s="75"/>
      <c r="L74" s="73"/>
    </row>
    <row r="75" spans="1:12" s="50" customFormat="1" ht="21.75" customHeight="1" x14ac:dyDescent="0.2">
      <c r="A75" s="67">
        <v>54</v>
      </c>
      <c r="B75" s="68">
        <v>69</v>
      </c>
      <c r="C75" s="68">
        <v>10094922665</v>
      </c>
      <c r="D75" s="69" t="s">
        <v>191</v>
      </c>
      <c r="E75" s="70" t="s">
        <v>192</v>
      </c>
      <c r="F75" s="71" t="s">
        <v>17</v>
      </c>
      <c r="G75" s="72" t="s">
        <v>97</v>
      </c>
      <c r="H75" s="65">
        <v>0.12695601851851851</v>
      </c>
      <c r="I75" s="115">
        <f t="shared" si="1"/>
        <v>5.3356481481481449E-3</v>
      </c>
      <c r="J75" s="66">
        <f t="shared" si="0"/>
        <v>39.383717750022797</v>
      </c>
      <c r="K75" s="75"/>
      <c r="L75" s="73"/>
    </row>
    <row r="76" spans="1:12" s="50" customFormat="1" ht="21.75" customHeight="1" x14ac:dyDescent="0.2">
      <c r="A76" s="67">
        <v>55</v>
      </c>
      <c r="B76" s="68">
        <v>45</v>
      </c>
      <c r="C76" s="68">
        <v>10088466408</v>
      </c>
      <c r="D76" s="69" t="s">
        <v>193</v>
      </c>
      <c r="E76" s="70" t="s">
        <v>194</v>
      </c>
      <c r="F76" s="71" t="s">
        <v>17</v>
      </c>
      <c r="G76" s="72" t="s">
        <v>65</v>
      </c>
      <c r="H76" s="65">
        <v>0.12726851851851853</v>
      </c>
      <c r="I76" s="115">
        <f t="shared" si="1"/>
        <v>5.648148148148166E-3</v>
      </c>
      <c r="J76" s="66">
        <f t="shared" si="0"/>
        <v>39.287013459439798</v>
      </c>
      <c r="K76" s="75"/>
      <c r="L76" s="73"/>
    </row>
    <row r="77" spans="1:12" s="50" customFormat="1" ht="21.75" customHeight="1" x14ac:dyDescent="0.2">
      <c r="A77" s="67">
        <v>56</v>
      </c>
      <c r="B77" s="68">
        <v>78</v>
      </c>
      <c r="C77" s="68">
        <v>10093990253</v>
      </c>
      <c r="D77" s="69" t="s">
        <v>195</v>
      </c>
      <c r="E77" s="70" t="s">
        <v>196</v>
      </c>
      <c r="F77" s="71" t="s">
        <v>17</v>
      </c>
      <c r="G77" s="72" t="s">
        <v>61</v>
      </c>
      <c r="H77" s="65">
        <v>0.12729166666666666</v>
      </c>
      <c r="I77" s="115">
        <f t="shared" si="1"/>
        <v>5.6712962962962993E-3</v>
      </c>
      <c r="J77" s="66">
        <f t="shared" si="0"/>
        <v>39.279869067103114</v>
      </c>
      <c r="K77" s="75"/>
      <c r="L77" s="73"/>
    </row>
    <row r="78" spans="1:12" s="93" customFormat="1" ht="21.75" customHeight="1" x14ac:dyDescent="0.2">
      <c r="A78" s="67">
        <v>57</v>
      </c>
      <c r="B78" s="68">
        <v>24</v>
      </c>
      <c r="C78" s="68">
        <v>10090445915</v>
      </c>
      <c r="D78" s="69" t="s">
        <v>197</v>
      </c>
      <c r="E78" s="70" t="s">
        <v>198</v>
      </c>
      <c r="F78" s="71" t="s">
        <v>17</v>
      </c>
      <c r="G78" s="72" t="s">
        <v>69</v>
      </c>
      <c r="H78" s="65">
        <v>0.12809027777777779</v>
      </c>
      <c r="I78" s="115">
        <f t="shared" si="1"/>
        <v>6.4699074074074242E-3</v>
      </c>
      <c r="J78" s="66">
        <f t="shared" si="0"/>
        <v>39.034968826240174</v>
      </c>
      <c r="K78" s="75"/>
      <c r="L78" s="73"/>
    </row>
    <row r="79" spans="1:12" ht="21.75" customHeight="1" x14ac:dyDescent="0.2">
      <c r="A79" s="67">
        <v>58</v>
      </c>
      <c r="B79" s="68">
        <v>29</v>
      </c>
      <c r="C79" s="68">
        <v>10101780565</v>
      </c>
      <c r="D79" s="69" t="s">
        <v>199</v>
      </c>
      <c r="E79" s="70" t="s">
        <v>200</v>
      </c>
      <c r="F79" s="71" t="s">
        <v>17</v>
      </c>
      <c r="G79" s="72" t="s">
        <v>64</v>
      </c>
      <c r="H79" s="65">
        <v>0.12856481481481483</v>
      </c>
      <c r="I79" s="115">
        <f t="shared" si="1"/>
        <v>6.9444444444444614E-3</v>
      </c>
      <c r="J79" s="66">
        <f t="shared" si="0"/>
        <v>38.89088944904573</v>
      </c>
      <c r="K79" s="75"/>
      <c r="L79" s="73"/>
    </row>
    <row r="80" spans="1:12" ht="21.75" customHeight="1" x14ac:dyDescent="0.2">
      <c r="A80" s="67">
        <v>59</v>
      </c>
      <c r="B80" s="68">
        <v>22</v>
      </c>
      <c r="C80" s="68">
        <v>10104926601</v>
      </c>
      <c r="D80" s="69" t="s">
        <v>201</v>
      </c>
      <c r="E80" s="70" t="s">
        <v>202</v>
      </c>
      <c r="F80" s="71" t="s">
        <v>17</v>
      </c>
      <c r="G80" s="72" t="s">
        <v>69</v>
      </c>
      <c r="H80" s="65">
        <v>0.12856481481481483</v>
      </c>
      <c r="I80" s="115">
        <f t="shared" si="1"/>
        <v>6.9444444444444614E-3</v>
      </c>
      <c r="J80" s="66">
        <f t="shared" si="0"/>
        <v>38.89088944904573</v>
      </c>
      <c r="K80" s="75"/>
      <c r="L80" s="73"/>
    </row>
    <row r="81" spans="1:12" ht="21.75" customHeight="1" x14ac:dyDescent="0.2">
      <c r="A81" s="67">
        <v>60</v>
      </c>
      <c r="B81" s="68">
        <v>23</v>
      </c>
      <c r="C81" s="68">
        <v>10080792391</v>
      </c>
      <c r="D81" s="69" t="s">
        <v>203</v>
      </c>
      <c r="E81" s="70" t="s">
        <v>204</v>
      </c>
      <c r="F81" s="71" t="s">
        <v>17</v>
      </c>
      <c r="G81" s="72" t="s">
        <v>69</v>
      </c>
      <c r="H81" s="65">
        <v>0.12861111111111112</v>
      </c>
      <c r="I81" s="115">
        <f t="shared" si="1"/>
        <v>6.9907407407407557E-3</v>
      </c>
      <c r="J81" s="66">
        <f t="shared" si="0"/>
        <v>38.876889848812091</v>
      </c>
      <c r="K81" s="75"/>
      <c r="L81" s="73"/>
    </row>
    <row r="82" spans="1:12" ht="21.75" customHeight="1" x14ac:dyDescent="0.2">
      <c r="A82" s="67">
        <v>61</v>
      </c>
      <c r="B82" s="68">
        <v>54</v>
      </c>
      <c r="C82" s="68">
        <v>10104083408</v>
      </c>
      <c r="D82" s="69" t="s">
        <v>205</v>
      </c>
      <c r="E82" s="70" t="s">
        <v>206</v>
      </c>
      <c r="F82" s="71" t="s">
        <v>17</v>
      </c>
      <c r="G82" s="72" t="s">
        <v>73</v>
      </c>
      <c r="H82" s="65">
        <v>0.12861111111111112</v>
      </c>
      <c r="I82" s="115">
        <f t="shared" si="1"/>
        <v>6.9907407407407557E-3</v>
      </c>
      <c r="J82" s="66">
        <f t="shared" si="0"/>
        <v>38.876889848812091</v>
      </c>
      <c r="K82" s="75"/>
      <c r="L82" s="73"/>
    </row>
    <row r="83" spans="1:12" ht="21.75" customHeight="1" x14ac:dyDescent="0.2">
      <c r="A83" s="67">
        <v>62</v>
      </c>
      <c r="B83" s="68">
        <v>6</v>
      </c>
      <c r="C83" s="68">
        <v>10091619817</v>
      </c>
      <c r="D83" s="69" t="s">
        <v>207</v>
      </c>
      <c r="E83" s="70" t="s">
        <v>208</v>
      </c>
      <c r="F83" s="71" t="s">
        <v>17</v>
      </c>
      <c r="G83" s="72" t="s">
        <v>190</v>
      </c>
      <c r="H83" s="65">
        <v>0.12861111111111112</v>
      </c>
      <c r="I83" s="115">
        <f t="shared" si="1"/>
        <v>6.9907407407407557E-3</v>
      </c>
      <c r="J83" s="66">
        <f t="shared" si="0"/>
        <v>38.876889848812091</v>
      </c>
      <c r="K83" s="75"/>
      <c r="L83" s="73"/>
    </row>
    <row r="84" spans="1:12" ht="21.75" customHeight="1" x14ac:dyDescent="0.2">
      <c r="A84" s="67">
        <v>63</v>
      </c>
      <c r="B84" s="68">
        <v>8</v>
      </c>
      <c r="C84" s="68">
        <v>10083910741</v>
      </c>
      <c r="D84" s="69" t="s">
        <v>209</v>
      </c>
      <c r="E84" s="70" t="s">
        <v>210</v>
      </c>
      <c r="F84" s="71" t="s">
        <v>17</v>
      </c>
      <c r="G84" s="72" t="s">
        <v>59</v>
      </c>
      <c r="H84" s="65">
        <v>0.12864583333333332</v>
      </c>
      <c r="I84" s="115">
        <f t="shared" si="1"/>
        <v>7.0254629629629556E-3</v>
      </c>
      <c r="J84" s="66">
        <f t="shared" si="0"/>
        <v>38.866396761133601</v>
      </c>
      <c r="K84" s="75"/>
      <c r="L84" s="73"/>
    </row>
    <row r="85" spans="1:12" ht="21.75" customHeight="1" x14ac:dyDescent="0.2">
      <c r="A85" s="67">
        <v>64</v>
      </c>
      <c r="B85" s="68">
        <v>48</v>
      </c>
      <c r="C85" s="68">
        <v>10083179096</v>
      </c>
      <c r="D85" s="69" t="s">
        <v>211</v>
      </c>
      <c r="E85" s="70" t="s">
        <v>212</v>
      </c>
      <c r="F85" s="71" t="s">
        <v>17</v>
      </c>
      <c r="G85" s="72" t="s">
        <v>47</v>
      </c>
      <c r="H85" s="65">
        <v>0.12872685185185184</v>
      </c>
      <c r="I85" s="115">
        <f t="shared" si="1"/>
        <v>7.1064814814814775E-3</v>
      </c>
      <c r="J85" s="66">
        <f t="shared" si="0"/>
        <v>38.841934903794282</v>
      </c>
      <c r="K85" s="75"/>
      <c r="L85" s="73"/>
    </row>
    <row r="86" spans="1:12" ht="21.75" customHeight="1" x14ac:dyDescent="0.2">
      <c r="A86" s="67">
        <v>65</v>
      </c>
      <c r="B86" s="68">
        <v>32</v>
      </c>
      <c r="C86" s="68">
        <v>10102489978</v>
      </c>
      <c r="D86" s="69" t="s">
        <v>213</v>
      </c>
      <c r="E86" s="70" t="s">
        <v>214</v>
      </c>
      <c r="F86" s="71" t="s">
        <v>17</v>
      </c>
      <c r="G86" s="72" t="s">
        <v>64</v>
      </c>
      <c r="H86" s="65">
        <v>0.12872685185185184</v>
      </c>
      <c r="I86" s="115">
        <f t="shared" si="1"/>
        <v>7.1064814814814775E-3</v>
      </c>
      <c r="J86" s="66">
        <f t="shared" si="0"/>
        <v>38.841934903794282</v>
      </c>
      <c r="K86" s="75"/>
      <c r="L86" s="73"/>
    </row>
    <row r="87" spans="1:12" ht="21.75" customHeight="1" x14ac:dyDescent="0.2">
      <c r="A87" s="67">
        <v>66</v>
      </c>
      <c r="B87" s="68">
        <v>58</v>
      </c>
      <c r="C87" s="68">
        <v>10105335415</v>
      </c>
      <c r="D87" s="69" t="s">
        <v>215</v>
      </c>
      <c r="E87" s="70" t="s">
        <v>216</v>
      </c>
      <c r="F87" s="71" t="s">
        <v>39</v>
      </c>
      <c r="G87" s="72" t="s">
        <v>217</v>
      </c>
      <c r="H87" s="65">
        <v>0.12949074074074074</v>
      </c>
      <c r="I87" s="115">
        <f t="shared" si="1"/>
        <v>7.8703703703703748E-3</v>
      </c>
      <c r="J87" s="66">
        <f t="shared" ref="J87:J94" si="2">$J$19/(HOUR(H87)+MINUTE(H87)/60+SECOND(H87)/3600)</f>
        <v>38.612799427958528</v>
      </c>
      <c r="K87" s="75"/>
      <c r="L87" s="73"/>
    </row>
    <row r="88" spans="1:12" ht="21.75" customHeight="1" x14ac:dyDescent="0.2">
      <c r="A88" s="67">
        <v>67</v>
      </c>
      <c r="B88" s="68">
        <v>39</v>
      </c>
      <c r="C88" s="68">
        <v>10083179100</v>
      </c>
      <c r="D88" s="69" t="s">
        <v>218</v>
      </c>
      <c r="E88" s="70" t="s">
        <v>154</v>
      </c>
      <c r="F88" s="71" t="s">
        <v>17</v>
      </c>
      <c r="G88" s="72" t="s">
        <v>62</v>
      </c>
      <c r="H88" s="65">
        <v>0.12949074074074074</v>
      </c>
      <c r="I88" s="115">
        <f t="shared" ref="I88:I94" si="3">H88-$H$22</f>
        <v>7.8703703703703748E-3</v>
      </c>
      <c r="J88" s="66">
        <f t="shared" si="2"/>
        <v>38.612799427958528</v>
      </c>
      <c r="K88" s="75"/>
      <c r="L88" s="73"/>
    </row>
    <row r="89" spans="1:12" ht="21.75" customHeight="1" x14ac:dyDescent="0.2">
      <c r="A89" s="67" t="s">
        <v>74</v>
      </c>
      <c r="B89" s="68">
        <v>84</v>
      </c>
      <c r="C89" s="68">
        <v>10093607206</v>
      </c>
      <c r="D89" s="69" t="s">
        <v>219</v>
      </c>
      <c r="E89" s="70" t="s">
        <v>220</v>
      </c>
      <c r="F89" s="71" t="s">
        <v>17</v>
      </c>
      <c r="G89" s="72" t="s">
        <v>63</v>
      </c>
      <c r="H89" s="65">
        <v>0.13309027777777779</v>
      </c>
      <c r="I89" s="115">
        <f t="shared" si="3"/>
        <v>1.1469907407407429E-2</v>
      </c>
      <c r="J89" s="66">
        <f t="shared" si="2"/>
        <v>37.568484216018788</v>
      </c>
      <c r="K89" s="75"/>
      <c r="L89" s="73"/>
    </row>
    <row r="90" spans="1:12" ht="21.75" customHeight="1" x14ac:dyDescent="0.2">
      <c r="A90" s="67" t="s">
        <v>74</v>
      </c>
      <c r="B90" s="68">
        <v>7</v>
      </c>
      <c r="C90" s="68">
        <v>10091622241</v>
      </c>
      <c r="D90" s="69" t="s">
        <v>221</v>
      </c>
      <c r="E90" s="70" t="s">
        <v>222</v>
      </c>
      <c r="F90" s="71" t="s">
        <v>17</v>
      </c>
      <c r="G90" s="72" t="s">
        <v>190</v>
      </c>
      <c r="H90" s="91">
        <v>0.13403935185185187</v>
      </c>
      <c r="I90" s="115">
        <f t="shared" si="3"/>
        <v>1.2418981481481503E-2</v>
      </c>
      <c r="J90" s="66">
        <f t="shared" si="2"/>
        <v>37.302478197046888</v>
      </c>
      <c r="K90" s="75"/>
      <c r="L90" s="73"/>
    </row>
    <row r="91" spans="1:12" ht="21.75" customHeight="1" x14ac:dyDescent="0.2">
      <c r="A91" s="67" t="s">
        <v>74</v>
      </c>
      <c r="B91" s="68">
        <v>37</v>
      </c>
      <c r="C91" s="68">
        <v>10080358622</v>
      </c>
      <c r="D91" s="69" t="s">
        <v>223</v>
      </c>
      <c r="E91" s="70" t="s">
        <v>224</v>
      </c>
      <c r="F91" s="71" t="s">
        <v>17</v>
      </c>
      <c r="G91" s="72" t="s">
        <v>62</v>
      </c>
      <c r="H91" s="91">
        <v>0.13543981481481482</v>
      </c>
      <c r="I91" s="115">
        <f t="shared" si="3"/>
        <v>1.3819444444444454E-2</v>
      </c>
      <c r="J91" s="66">
        <f t="shared" si="2"/>
        <v>36.916766364723976</v>
      </c>
      <c r="K91" s="75"/>
      <c r="L91" s="73"/>
    </row>
    <row r="92" spans="1:12" ht="21.75" customHeight="1" x14ac:dyDescent="0.2">
      <c r="A92" s="67" t="s">
        <v>74</v>
      </c>
      <c r="B92" s="68">
        <v>40</v>
      </c>
      <c r="C92" s="68">
        <v>10081050251</v>
      </c>
      <c r="D92" s="69" t="s">
        <v>225</v>
      </c>
      <c r="E92" s="70" t="s">
        <v>226</v>
      </c>
      <c r="F92" s="71" t="s">
        <v>17</v>
      </c>
      <c r="G92" s="72" t="s">
        <v>65</v>
      </c>
      <c r="H92" s="91">
        <v>0.13550925925925925</v>
      </c>
      <c r="I92" s="115">
        <f t="shared" si="3"/>
        <v>1.3888888888888881E-2</v>
      </c>
      <c r="J92" s="66">
        <f t="shared" si="2"/>
        <v>36.89784762555518</v>
      </c>
      <c r="K92" s="75"/>
      <c r="L92" s="73"/>
    </row>
    <row r="93" spans="1:12" ht="21.75" customHeight="1" x14ac:dyDescent="0.2">
      <c r="A93" s="67" t="s">
        <v>74</v>
      </c>
      <c r="B93" s="68">
        <v>70</v>
      </c>
      <c r="C93" s="68">
        <v>10124509180</v>
      </c>
      <c r="D93" s="69" t="s">
        <v>227</v>
      </c>
      <c r="E93" s="70" t="s">
        <v>228</v>
      </c>
      <c r="F93" s="71" t="s">
        <v>17</v>
      </c>
      <c r="G93" s="72" t="s">
        <v>97</v>
      </c>
      <c r="H93" s="91">
        <v>0.13556712962962963</v>
      </c>
      <c r="I93" s="115">
        <f t="shared" si="3"/>
        <v>1.394675925925927E-2</v>
      </c>
      <c r="J93" s="66">
        <f t="shared" si="2"/>
        <v>36.882096815504141</v>
      </c>
      <c r="K93" s="75"/>
      <c r="L93" s="73"/>
    </row>
    <row r="94" spans="1:12" ht="21.75" customHeight="1" x14ac:dyDescent="0.2">
      <c r="A94" s="67" t="s">
        <v>74</v>
      </c>
      <c r="B94" s="68">
        <v>5</v>
      </c>
      <c r="C94" s="68">
        <v>10091618504</v>
      </c>
      <c r="D94" s="69" t="s">
        <v>229</v>
      </c>
      <c r="E94" s="70" t="s">
        <v>230</v>
      </c>
      <c r="F94" s="71" t="s">
        <v>17</v>
      </c>
      <c r="G94" s="72" t="s">
        <v>190</v>
      </c>
      <c r="H94" s="91">
        <v>0.1358449074074074</v>
      </c>
      <c r="I94" s="115">
        <f t="shared" si="3"/>
        <v>1.4224537037037036E-2</v>
      </c>
      <c r="J94" s="66">
        <f t="shared" si="2"/>
        <v>36.806679730765957</v>
      </c>
      <c r="K94" s="75"/>
      <c r="L94" s="73"/>
    </row>
    <row r="95" spans="1:12" ht="21.75" customHeight="1" x14ac:dyDescent="0.2">
      <c r="A95" s="67" t="s">
        <v>30</v>
      </c>
      <c r="B95" s="68">
        <v>17</v>
      </c>
      <c r="C95" s="68">
        <v>10091972047</v>
      </c>
      <c r="D95" s="69" t="s">
        <v>231</v>
      </c>
      <c r="E95" s="70" t="s">
        <v>232</v>
      </c>
      <c r="F95" s="71" t="s">
        <v>17</v>
      </c>
      <c r="G95" s="72" t="s">
        <v>63</v>
      </c>
      <c r="H95" s="91"/>
      <c r="I95" s="65"/>
      <c r="J95" s="66"/>
      <c r="K95" s="75"/>
      <c r="L95" s="73"/>
    </row>
    <row r="96" spans="1:12" ht="21.75" customHeight="1" x14ac:dyDescent="0.2">
      <c r="A96" s="67" t="s">
        <v>30</v>
      </c>
      <c r="B96" s="68">
        <v>36</v>
      </c>
      <c r="C96" s="68">
        <v>10100958893</v>
      </c>
      <c r="D96" s="69" t="s">
        <v>233</v>
      </c>
      <c r="E96" s="70" t="s">
        <v>234</v>
      </c>
      <c r="F96" s="71" t="s">
        <v>17</v>
      </c>
      <c r="G96" s="72" t="s">
        <v>62</v>
      </c>
      <c r="H96" s="91"/>
      <c r="I96" s="65"/>
      <c r="J96" s="66"/>
      <c r="K96" s="75"/>
      <c r="L96" s="73"/>
    </row>
    <row r="97" spans="1:12" ht="21.75" customHeight="1" x14ac:dyDescent="0.2">
      <c r="A97" s="67" t="s">
        <v>30</v>
      </c>
      <c r="B97" s="68">
        <v>50</v>
      </c>
      <c r="C97" s="68">
        <v>10081412080</v>
      </c>
      <c r="D97" s="69" t="s">
        <v>235</v>
      </c>
      <c r="E97" s="70" t="s">
        <v>236</v>
      </c>
      <c r="F97" s="71" t="s">
        <v>17</v>
      </c>
      <c r="G97" s="72" t="s">
        <v>237</v>
      </c>
      <c r="H97" s="91"/>
      <c r="I97" s="65"/>
      <c r="J97" s="66"/>
      <c r="K97" s="75"/>
      <c r="L97" s="73"/>
    </row>
    <row r="98" spans="1:12" ht="21.75" customHeight="1" x14ac:dyDescent="0.2">
      <c r="A98" s="67" t="s">
        <v>30</v>
      </c>
      <c r="B98" s="68">
        <v>51</v>
      </c>
      <c r="C98" s="68">
        <v>10095011682</v>
      </c>
      <c r="D98" s="69" t="s">
        <v>238</v>
      </c>
      <c r="E98" s="70" t="s">
        <v>239</v>
      </c>
      <c r="F98" s="71" t="s">
        <v>17</v>
      </c>
      <c r="G98" s="72" t="s">
        <v>73</v>
      </c>
      <c r="H98" s="91"/>
      <c r="I98" s="65"/>
      <c r="J98" s="66"/>
      <c r="K98" s="75"/>
      <c r="L98" s="73"/>
    </row>
    <row r="99" spans="1:12" ht="21.75" customHeight="1" x14ac:dyDescent="0.2">
      <c r="A99" s="67" t="s">
        <v>30</v>
      </c>
      <c r="B99" s="68">
        <v>52</v>
      </c>
      <c r="C99" s="68">
        <v>10091731365</v>
      </c>
      <c r="D99" s="69" t="s">
        <v>240</v>
      </c>
      <c r="E99" s="70" t="s">
        <v>241</v>
      </c>
      <c r="F99" s="71" t="s">
        <v>17</v>
      </c>
      <c r="G99" s="72" t="s">
        <v>73</v>
      </c>
      <c r="H99" s="91"/>
      <c r="I99" s="65"/>
      <c r="J99" s="66"/>
      <c r="K99" s="75"/>
      <c r="L99" s="73"/>
    </row>
    <row r="100" spans="1:12" ht="21.75" customHeight="1" x14ac:dyDescent="0.2">
      <c r="A100" s="67" t="s">
        <v>30</v>
      </c>
      <c r="B100" s="68">
        <v>53</v>
      </c>
      <c r="C100" s="68">
        <v>10091732072</v>
      </c>
      <c r="D100" s="69" t="s">
        <v>242</v>
      </c>
      <c r="E100" s="70" t="s">
        <v>243</v>
      </c>
      <c r="F100" s="71" t="s">
        <v>17</v>
      </c>
      <c r="G100" s="72" t="s">
        <v>73</v>
      </c>
      <c r="H100" s="91"/>
      <c r="I100" s="65"/>
      <c r="J100" s="66"/>
      <c r="K100" s="75"/>
      <c r="L100" s="73"/>
    </row>
    <row r="101" spans="1:12" ht="21.75" customHeight="1" x14ac:dyDescent="0.2">
      <c r="A101" s="67" t="s">
        <v>30</v>
      </c>
      <c r="B101" s="68">
        <v>56</v>
      </c>
      <c r="C101" s="68">
        <v>10131540973</v>
      </c>
      <c r="D101" s="69" t="s">
        <v>244</v>
      </c>
      <c r="E101" s="70" t="s">
        <v>245</v>
      </c>
      <c r="F101" s="71" t="s">
        <v>39</v>
      </c>
      <c r="G101" s="72" t="s">
        <v>78</v>
      </c>
      <c r="H101" s="91"/>
      <c r="I101" s="65"/>
      <c r="J101" s="66"/>
      <c r="K101" s="75"/>
      <c r="L101" s="73"/>
    </row>
    <row r="102" spans="1:12" ht="21.75" customHeight="1" x14ac:dyDescent="0.2">
      <c r="A102" s="67" t="s">
        <v>30</v>
      </c>
      <c r="B102" s="68">
        <v>59</v>
      </c>
      <c r="C102" s="68">
        <v>10108127496</v>
      </c>
      <c r="D102" s="69" t="s">
        <v>246</v>
      </c>
      <c r="E102" s="70" t="s">
        <v>247</v>
      </c>
      <c r="F102" s="71" t="s">
        <v>39</v>
      </c>
      <c r="G102" s="72" t="s">
        <v>217</v>
      </c>
      <c r="H102" s="91"/>
      <c r="I102" s="65"/>
      <c r="J102" s="66"/>
      <c r="K102" s="75"/>
      <c r="L102" s="73"/>
    </row>
    <row r="103" spans="1:12" ht="21.75" customHeight="1" x14ac:dyDescent="0.2">
      <c r="A103" s="67" t="s">
        <v>30</v>
      </c>
      <c r="B103" s="68">
        <v>62</v>
      </c>
      <c r="C103" s="68">
        <v>10131543195</v>
      </c>
      <c r="D103" s="69" t="s">
        <v>248</v>
      </c>
      <c r="E103" s="70" t="s">
        <v>249</v>
      </c>
      <c r="F103" s="71" t="s">
        <v>39</v>
      </c>
      <c r="G103" s="72" t="s">
        <v>250</v>
      </c>
      <c r="H103" s="91"/>
      <c r="I103" s="65"/>
      <c r="J103" s="66"/>
      <c r="K103" s="75"/>
      <c r="L103" s="73"/>
    </row>
    <row r="104" spans="1:12" ht="21.75" customHeight="1" x14ac:dyDescent="0.2">
      <c r="A104" s="67" t="s">
        <v>30</v>
      </c>
      <c r="B104" s="68">
        <v>76</v>
      </c>
      <c r="C104" s="68">
        <v>10082343179</v>
      </c>
      <c r="D104" s="69" t="s">
        <v>251</v>
      </c>
      <c r="E104" s="70" t="s">
        <v>252</v>
      </c>
      <c r="F104" s="71" t="s">
        <v>39</v>
      </c>
      <c r="G104" s="72" t="s">
        <v>61</v>
      </c>
      <c r="H104" s="91"/>
      <c r="I104" s="65"/>
      <c r="J104" s="66"/>
      <c r="K104" s="75"/>
      <c r="L104" s="73"/>
    </row>
    <row r="105" spans="1:12" ht="21.75" customHeight="1" thickBot="1" x14ac:dyDescent="0.25">
      <c r="A105" s="76" t="s">
        <v>30</v>
      </c>
      <c r="B105" s="77">
        <v>77</v>
      </c>
      <c r="C105" s="77">
        <v>10095011985</v>
      </c>
      <c r="D105" s="78" t="s">
        <v>253</v>
      </c>
      <c r="E105" s="79" t="s">
        <v>254</v>
      </c>
      <c r="F105" s="80" t="s">
        <v>39</v>
      </c>
      <c r="G105" s="81" t="s">
        <v>61</v>
      </c>
      <c r="H105" s="92"/>
      <c r="I105" s="106"/>
      <c r="J105" s="107"/>
      <c r="K105" s="82"/>
      <c r="L105" s="83"/>
    </row>
    <row r="106" spans="1:12" ht="9" customHeight="1" thickTop="1" thickBot="1" x14ac:dyDescent="0.25">
      <c r="A106" s="42"/>
      <c r="B106" s="43"/>
      <c r="C106" s="43"/>
      <c r="D106" s="44"/>
      <c r="E106" s="45"/>
      <c r="F106" s="46"/>
      <c r="G106" s="45"/>
      <c r="H106" s="47"/>
      <c r="I106" s="47"/>
      <c r="J106" s="47"/>
      <c r="K106" s="47"/>
      <c r="L106" s="48"/>
    </row>
    <row r="107" spans="1:12" ht="15.75" thickTop="1" x14ac:dyDescent="0.2">
      <c r="A107" s="137" t="s">
        <v>6</v>
      </c>
      <c r="B107" s="133"/>
      <c r="C107" s="133"/>
      <c r="D107" s="138"/>
      <c r="E107" s="108"/>
      <c r="F107" s="108"/>
      <c r="G107" s="108"/>
      <c r="H107" s="133" t="s">
        <v>7</v>
      </c>
      <c r="I107" s="133"/>
      <c r="J107" s="133"/>
      <c r="K107" s="133"/>
      <c r="L107" s="134"/>
    </row>
    <row r="108" spans="1:12" ht="15" x14ac:dyDescent="0.2">
      <c r="A108" s="101" t="s">
        <v>255</v>
      </c>
      <c r="B108" s="102"/>
      <c r="C108" s="103"/>
      <c r="D108" s="111"/>
      <c r="E108" s="55"/>
      <c r="F108" s="55"/>
      <c r="G108" s="50"/>
      <c r="H108" s="56" t="s">
        <v>32</v>
      </c>
      <c r="I108" s="100">
        <v>26</v>
      </c>
      <c r="J108" s="50"/>
      <c r="K108" s="56" t="s">
        <v>33</v>
      </c>
      <c r="L108" s="57">
        <f>COUNTIF(F$20:F206,"ЗМС")</f>
        <v>0</v>
      </c>
    </row>
    <row r="109" spans="1:12" ht="15" x14ac:dyDescent="0.2">
      <c r="A109" s="101" t="s">
        <v>256</v>
      </c>
      <c r="B109" s="102"/>
      <c r="C109" s="103"/>
      <c r="D109" s="112"/>
      <c r="E109" s="55"/>
      <c r="F109" s="55"/>
      <c r="G109" s="50"/>
      <c r="H109" s="51" t="s">
        <v>34</v>
      </c>
      <c r="I109" s="100">
        <f>I110+I114+I115</f>
        <v>84</v>
      </c>
      <c r="J109" s="50"/>
      <c r="K109" s="51" t="s">
        <v>35</v>
      </c>
      <c r="L109" s="52">
        <f>COUNTIF(F$20:F206,"МСМК")</f>
        <v>0</v>
      </c>
    </row>
    <row r="110" spans="1:12" ht="15" x14ac:dyDescent="0.2">
      <c r="A110" s="101" t="s">
        <v>257</v>
      </c>
      <c r="B110" s="102"/>
      <c r="C110" s="103"/>
      <c r="D110" s="113"/>
      <c r="E110" s="55"/>
      <c r="F110" s="55"/>
      <c r="G110" s="50"/>
      <c r="H110" s="51" t="s">
        <v>36</v>
      </c>
      <c r="I110" s="100">
        <f>I111+I112+I113+I114</f>
        <v>84</v>
      </c>
      <c r="J110" s="50"/>
      <c r="K110" s="51" t="s">
        <v>18</v>
      </c>
      <c r="L110" s="52">
        <f>COUNTIF(F$20:F106,"МС")</f>
        <v>2</v>
      </c>
    </row>
    <row r="111" spans="1:12" ht="15" x14ac:dyDescent="0.15">
      <c r="A111" s="101" t="s">
        <v>258</v>
      </c>
      <c r="B111" s="102"/>
      <c r="C111" s="103"/>
      <c r="D111" s="114"/>
      <c r="E111" s="55"/>
      <c r="F111" s="55"/>
      <c r="G111" s="50"/>
      <c r="H111" s="51" t="s">
        <v>37</v>
      </c>
      <c r="I111" s="100">
        <f>COUNT(A14:A106)</f>
        <v>67</v>
      </c>
      <c r="J111" s="50"/>
      <c r="K111" s="51" t="s">
        <v>17</v>
      </c>
      <c r="L111" s="52">
        <f>COUNTIF(F$19:F106,"КМС")</f>
        <v>73</v>
      </c>
    </row>
    <row r="112" spans="1:12" ht="15" x14ac:dyDescent="0.2">
      <c r="A112" s="101"/>
      <c r="B112" s="102"/>
      <c r="C112" s="103"/>
      <c r="D112" s="55"/>
      <c r="E112" s="60"/>
      <c r="F112" s="60"/>
      <c r="G112" s="50"/>
      <c r="H112" s="51" t="s">
        <v>38</v>
      </c>
      <c r="I112" s="100">
        <f>COUNTIF(A13:A105,"НФ")</f>
        <v>11</v>
      </c>
      <c r="J112" s="50"/>
      <c r="K112" s="51" t="s">
        <v>39</v>
      </c>
      <c r="L112" s="52">
        <f>COUNTIF(F$21:F207,"1 СР")</f>
        <v>9</v>
      </c>
    </row>
    <row r="113" spans="1:12" ht="15" x14ac:dyDescent="0.2">
      <c r="A113" s="104"/>
      <c r="B113" s="102"/>
      <c r="C113" s="103"/>
      <c r="D113" s="55"/>
      <c r="E113" s="60"/>
      <c r="F113" s="60"/>
      <c r="G113" s="50"/>
      <c r="H113" s="51" t="s">
        <v>40</v>
      </c>
      <c r="I113" s="100">
        <f>COUNTIF(A14:A106,"ЛИМ")</f>
        <v>6</v>
      </c>
      <c r="J113" s="50"/>
      <c r="K113" s="51" t="s">
        <v>41</v>
      </c>
      <c r="L113" s="52">
        <f>COUNTIF(F$21:F208,"2 СР")</f>
        <v>0</v>
      </c>
    </row>
    <row r="114" spans="1:12" ht="15" x14ac:dyDescent="0.2">
      <c r="A114" s="105"/>
      <c r="B114" s="102"/>
      <c r="C114" s="103"/>
      <c r="D114" s="55"/>
      <c r="E114" s="55"/>
      <c r="F114" s="55"/>
      <c r="G114" s="50"/>
      <c r="H114" s="51" t="s">
        <v>42</v>
      </c>
      <c r="I114" s="100">
        <f>COUNTIF(A14:A106,"ДСКВ")</f>
        <v>0</v>
      </c>
      <c r="J114" s="50"/>
      <c r="K114" s="51" t="s">
        <v>43</v>
      </c>
      <c r="L114" s="52">
        <f>COUNTIF(F$21:F209,"3 СР")</f>
        <v>0</v>
      </c>
    </row>
    <row r="115" spans="1:12" ht="15" x14ac:dyDescent="0.2">
      <c r="A115" s="105"/>
      <c r="B115" s="102"/>
      <c r="C115" s="103"/>
      <c r="D115" s="58"/>
      <c r="E115" s="58"/>
      <c r="F115" s="58"/>
      <c r="G115" s="59"/>
      <c r="H115" s="51" t="s">
        <v>44</v>
      </c>
      <c r="I115" s="100">
        <f>COUNTIF(A14:A106,"НС")</f>
        <v>0</v>
      </c>
      <c r="J115" s="59"/>
      <c r="K115" s="51"/>
      <c r="L115" s="54"/>
    </row>
    <row r="116" spans="1:12" ht="15" x14ac:dyDescent="0.2">
      <c r="A116" s="53"/>
      <c r="B116" s="55"/>
      <c r="C116" s="55"/>
      <c r="D116" s="55"/>
      <c r="E116" s="55"/>
      <c r="F116" s="55"/>
      <c r="G116" s="60"/>
      <c r="H116" s="61"/>
      <c r="I116" s="62"/>
      <c r="J116" s="50"/>
      <c r="K116" s="50"/>
      <c r="L116" s="63"/>
    </row>
    <row r="117" spans="1:12" ht="15.75" x14ac:dyDescent="0.2">
      <c r="A117" s="141" t="s">
        <v>45</v>
      </c>
      <c r="B117" s="135"/>
      <c r="C117" s="135"/>
      <c r="D117" s="135"/>
      <c r="E117" s="135" t="s">
        <v>13</v>
      </c>
      <c r="F117" s="135"/>
      <c r="G117" s="135"/>
      <c r="H117" s="135" t="s">
        <v>5</v>
      </c>
      <c r="I117" s="135"/>
      <c r="J117" s="135" t="s">
        <v>31</v>
      </c>
      <c r="K117" s="135"/>
      <c r="L117" s="136"/>
    </row>
    <row r="118" spans="1:12" x14ac:dyDescent="0.2">
      <c r="A118" s="121"/>
      <c r="B118" s="122"/>
      <c r="C118" s="122"/>
      <c r="D118" s="122"/>
      <c r="E118" s="122"/>
      <c r="F118" s="122"/>
      <c r="G118" s="122"/>
      <c r="H118" s="122"/>
      <c r="I118" s="122"/>
      <c r="J118" s="50"/>
      <c r="K118" s="50"/>
      <c r="L118" s="63"/>
    </row>
    <row r="119" spans="1:12" x14ac:dyDescent="0.2">
      <c r="A119" s="109"/>
      <c r="B119" s="110"/>
      <c r="C119" s="110"/>
      <c r="D119" s="110"/>
      <c r="E119" s="110"/>
      <c r="F119" s="110"/>
      <c r="G119" s="110"/>
      <c r="H119" s="110"/>
      <c r="I119" s="64"/>
      <c r="J119" s="50"/>
      <c r="K119" s="50"/>
      <c r="L119" s="63"/>
    </row>
    <row r="120" spans="1:12" x14ac:dyDescent="0.2">
      <c r="A120" s="109"/>
      <c r="B120" s="110"/>
      <c r="C120" s="110"/>
      <c r="D120" s="110"/>
      <c r="E120" s="110"/>
      <c r="F120" s="110"/>
      <c r="G120" s="110"/>
      <c r="H120" s="110"/>
      <c r="I120" s="64"/>
      <c r="J120" s="50"/>
      <c r="K120" s="50"/>
      <c r="L120" s="63"/>
    </row>
    <row r="121" spans="1:12" x14ac:dyDescent="0.2">
      <c r="A121" s="109"/>
      <c r="B121" s="110"/>
      <c r="C121" s="110"/>
      <c r="D121" s="110"/>
      <c r="E121" s="110"/>
      <c r="F121" s="110"/>
      <c r="G121" s="110"/>
      <c r="H121" s="110"/>
      <c r="I121" s="64"/>
      <c r="J121" s="50"/>
      <c r="K121" s="50"/>
      <c r="L121" s="63"/>
    </row>
    <row r="122" spans="1:12" x14ac:dyDescent="0.2">
      <c r="A122" s="109"/>
      <c r="B122" s="110"/>
      <c r="C122" s="110"/>
      <c r="D122" s="110"/>
      <c r="E122" s="110"/>
      <c r="F122" s="110"/>
      <c r="G122" s="110"/>
      <c r="H122" s="110"/>
      <c r="I122" s="64"/>
      <c r="J122" s="50"/>
      <c r="K122" s="50"/>
      <c r="L122" s="63"/>
    </row>
    <row r="123" spans="1:12" ht="15.75" thickBot="1" x14ac:dyDescent="0.25">
      <c r="A123" s="142"/>
      <c r="B123" s="139"/>
      <c r="C123" s="139"/>
      <c r="D123" s="139"/>
      <c r="E123" s="139" t="str">
        <f>G17</f>
        <v>Стародубцев А.Ю. / ВК, г.Хабаровск /</v>
      </c>
      <c r="F123" s="139"/>
      <c r="G123" s="139"/>
      <c r="H123" s="139" t="str">
        <f>G18</f>
        <v>Кондратьева Л.В. /ВК, г.Воронеж /</v>
      </c>
      <c r="I123" s="139"/>
      <c r="J123" s="139" t="str">
        <f>G19</f>
        <v>Юдина Л.Н. /ВК, Забайкальский край /</v>
      </c>
      <c r="K123" s="139"/>
      <c r="L123" s="140"/>
    </row>
    <row r="124" spans="1:12" ht="13.5" thickTop="1" x14ac:dyDescent="0.2"/>
  </sheetData>
  <sortState ref="A24:P69">
    <sortCondition ref="A24:A69"/>
  </sortState>
  <mergeCells count="25">
    <mergeCell ref="E117:G117"/>
    <mergeCell ref="H117:I117"/>
    <mergeCell ref="A107:D107"/>
    <mergeCell ref="J123:L123"/>
    <mergeCell ref="E123:G123"/>
    <mergeCell ref="H123:I123"/>
    <mergeCell ref="F118:I118"/>
    <mergeCell ref="A117:D117"/>
    <mergeCell ref="A123:D123"/>
    <mergeCell ref="A15:G15"/>
    <mergeCell ref="H15:L15"/>
    <mergeCell ref="A118:E118"/>
    <mergeCell ref="A11:L11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H107:L107"/>
    <mergeCell ref="J117:L117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88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гр. г. юниоры</vt:lpstr>
      <vt:lpstr>'итог гр. г. юниоры'!Заголовки_для_печати</vt:lpstr>
      <vt:lpstr>'итог гр. г. юниоры'!Область_печати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2022-06-28T11:36:05Z</dcterms:modified>
</cp:coreProperties>
</file>