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ВС трек 20-24.05.2025\"/>
    </mc:Choice>
  </mc:AlternateContent>
  <bookViews>
    <workbookView xWindow="0" yWindow="0" windowWidth="19200" windowHeight="7190"/>
  </bookViews>
  <sheets>
    <sheet name="ВС Спринт Итог ДЕВ " sheetId="1" r:id="rId1"/>
  </sheets>
  <externalReferences>
    <externalReference r:id="rId2"/>
  </externalReferences>
  <definedNames>
    <definedName name="_xlnm.Print_Titles" localSheetId="0">'ВС Спринт Итог ДЕВ '!$21:$21</definedName>
    <definedName name="_xlnm.Print_Area" localSheetId="0">'ВС Спринт Итог ДЕВ '!$A$1:$I$55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F52" i="1"/>
  <c r="D52" i="1"/>
  <c r="H46" i="1"/>
  <c r="F46" i="1"/>
  <c r="D46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<sst xmlns="http://schemas.openxmlformats.org/spreadsheetml/2006/main" count="42" uniqueCount="42">
  <si>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</si>
  <si>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Федерация велосипедного спорта России</t>
  </si>
  <si>
    <t xml:space="preserve">     Министерство спорта Тульской области</t>
  </si>
  <si>
    <t xml:space="preserve">      Федерация велосипедного спорта Тульской области</t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</si>
  <si>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</si>
  <si>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</si>
  <si>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</si>
  <si>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</si>
  <si>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ДЕВУШКИ 15-16 ЛЕТ</t>
  </si>
  <si>
    <t>МЕСТО ПРОВЕДЕНИЯ: г. Тула</t>
  </si>
  <si>
    <t>НАЧАЛО ГОНКИ:</t>
  </si>
  <si>
    <t>Номер-код ВРВС: 0080431611Я</t>
  </si>
  <si>
    <t>ДАТА ПРОВЕДЕНИЯ: 22 мая 2025 года</t>
  </si>
  <si>
    <t>ОКОНЧАНИЕ ГОНКИ:</t>
  </si>
  <si>
    <t xml:space="preserve">№ ЕКП 2025: 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</si>
  <si>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</si>
  <si>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</si>
  <si>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</si>
  <si>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</si>
  <si>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</si>
  <si>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О.В.БЕЛОБОРОДОВА (ВК, г.Москва)</t>
  </si>
  <si>
    <t>ПОКРЫТИЕ ТРЕКА:</t>
  </si>
  <si>
    <t>Цемент</t>
  </si>
  <si>
    <t>ГЛАВНЫЙ СЕКРЕТАРЬ:</t>
  </si>
  <si>
    <t>Т.Е.КАБАНОВА (2К,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</si>
  <si>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</si>
  <si>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</si>
  <si>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</si>
  <si>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</si>
  <si>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</si>
  <si>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</si>
  <si>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</si>
  <si>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</si>
  <si>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</si>
  <si>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</si>
  <si>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</si>
  <si>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</si>
  <si>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</si>
  <si>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Коммюнике:"Надежда" - 3 заезд. Понижение (*174 РЕШЕТНИКОВА Вероника Алексеевна, UCI ID   ; ДК 10.008 п.5.1- Отклонение от выбранной линии, мешающее или создающее опасность для другого гонщика.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</si>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</sst>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6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4" fontId="4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4" fontId="9" fillId="0" borderId="0" xfId="2" applyNumberFormat="1" applyFont="1" applyBorder="1" applyAlignment="1">
      <alignment horizontal="left" vertical="center"/>
    </xf>
    <xf numFmtId="14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1" fillId="0" borderId="2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164" fontId="9" fillId="0" borderId="5" xfId="2" applyNumberFormat="1" applyFont="1" applyBorder="1" applyAlignment="1">
      <alignment vertical="center"/>
    </xf>
    <xf numFmtId="164" fontId="9" fillId="0" borderId="6" xfId="2" applyNumberFormat="1" applyFont="1" applyBorder="1" applyAlignment="1">
      <alignment horizontal="right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right" vertical="center"/>
    </xf>
    <xf numFmtId="14" fontId="9" fillId="0" borderId="3" xfId="2" applyNumberFormat="1" applyFont="1" applyFill="1" applyBorder="1" applyAlignment="1">
      <alignment vertical="center"/>
    </xf>
    <xf numFmtId="1" fontId="9" fillId="0" borderId="6" xfId="2" applyNumberFormat="1" applyFont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14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vertical="center"/>
    </xf>
    <xf numFmtId="49" fontId="9" fillId="0" borderId="6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14" fontId="8" fillId="0" borderId="0" xfId="2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14" fontId="12" fillId="2" borderId="1" xfId="4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7" fillId="3" borderId="7" xfId="2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left" vertical="center" wrapText="1"/>
    </xf>
    <xf numFmtId="0" fontId="14" fillId="3" borderId="4" xfId="2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left" vertical="center"/>
    </xf>
    <xf numFmtId="0" fontId="15" fillId="0" borderId="0" xfId="2" applyFont="1" applyBorder="1" applyAlignment="1">
      <alignment horizontal="right" vertical="center"/>
    </xf>
    <xf numFmtId="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vertical="center"/>
    </xf>
    <xf numFmtId="0" fontId="18" fillId="2" borderId="7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4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Стартовый протокол Смирнов_20101106_Results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46</xdr:row>
      <xdr:rowOff>247650</xdr:rowOff>
    </xdr:from>
    <xdr:to>
      <xdr:col>3</xdr:col>
      <xdr:colOff>2943731</xdr:colOff>
      <xdr:row>48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0900" y="15284450"/>
          <a:ext cx="1438781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46</xdr:row>
      <xdr:rowOff>171450</xdr:rowOff>
    </xdr:from>
    <xdr:to>
      <xdr:col>6</xdr:col>
      <xdr:colOff>1710804</xdr:colOff>
      <xdr:row>47</xdr:row>
      <xdr:rowOff>458013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23600" y="15208250"/>
          <a:ext cx="1310754" cy="585013"/>
        </a:xfrm>
        <a:prstGeom prst="rect">
          <a:avLst/>
        </a:prstGeom>
      </xdr:spPr>
    </xdr:pic>
    <xdr:clientData/>
  </xdr:twoCellAnchor>
  <xdr:twoCellAnchor editAs="oneCell">
    <xdr:from>
      <xdr:col>7</xdr:col>
      <xdr:colOff>1200150</xdr:colOff>
      <xdr:row>46</xdr:row>
      <xdr:rowOff>209550</xdr:rowOff>
    </xdr:from>
    <xdr:to>
      <xdr:col>8</xdr:col>
      <xdr:colOff>742295</xdr:colOff>
      <xdr:row>47</xdr:row>
      <xdr:rowOff>533400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86100" y="15246350"/>
          <a:ext cx="1320145" cy="622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749300</xdr:colOff>
      <xdr:row>3</xdr:row>
      <xdr:rowOff>285750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588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317500</xdr:colOff>
      <xdr:row>0</xdr:row>
      <xdr:rowOff>228600</xdr:rowOff>
    </xdr:from>
    <xdr:to>
      <xdr:col>8</xdr:col>
      <xdr:colOff>1365250</xdr:colOff>
      <xdr:row>5</xdr:row>
      <xdr:rowOff>90727</xdr:rowOff>
    </xdr:to>
    <xdr:pic>
      <xdr:nvPicPr>
        <xdr:cNvPr id="13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1450" y="228600"/>
          <a:ext cx="104775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91;&#1083;&#1072;%2020-24%20&#1084;&#1072;&#1103;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дог №52886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>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tabSelected="1" view="pageBreakPreview" zoomScale="50" zoomScaleNormal="90" zoomScaleSheetLayoutView="50" workbookViewId="0">
      <selection activeCell="C163" sqref="C163"/>
    </sheetView>
  </sheetViews>
  <sheetFormatPr defaultColWidth="9.26953125" defaultRowHeight="13" x14ac:dyDescent="0.35"/>
  <cols>
    <col min="1" max="1" width="9" style="10" customWidth="1"/>
    <col min="2" max="2" width="13.7265625" style="42" customWidth="1"/>
    <col min="3" max="3" width="22.453125" style="42" customWidth="1"/>
    <col min="4" max="4" width="55.6328125" style="10" customWidth="1"/>
    <col min="5" max="5" width="30" style="43" customWidth="1"/>
    <col min="6" max="6" width="21.26953125" style="10" customWidth="1"/>
    <col min="7" max="7" width="56.7265625" style="10" customWidth="1"/>
    <col min="8" max="8" width="25.453125" style="10" customWidth="1"/>
    <col min="9" max="9" width="33.81640625" style="10" customWidth="1"/>
    <col min="10" max="16384" width="9.26953125" style="10"/>
  </cols>
  <sheetData>
    <row r="1" spans="1:9" s="2" customFormat="1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35">
      <c r="B5" s="3"/>
      <c r="C5" s="3"/>
      <c r="E5" s="4"/>
    </row>
    <row r="6" spans="1:9" s="6" customFormat="1" ht="30" customHeigh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3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3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3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3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35">
      <c r="A12" s="9"/>
      <c r="B12" s="9"/>
      <c r="C12" s="9"/>
      <c r="D12" s="9"/>
      <c r="E12" s="9"/>
      <c r="F12" s="9"/>
      <c r="G12" s="9"/>
      <c r="H12" s="9"/>
      <c r="I12" s="9"/>
    </row>
    <row r="13" spans="1:9" ht="18.5" x14ac:dyDescent="0.3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5" x14ac:dyDescent="0.3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3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4.5" x14ac:dyDescent="0.3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  <c r="I16" s="24"/>
    </row>
    <row r="17" spans="1:9" ht="18.5" x14ac:dyDescent="0.35">
      <c r="A17" s="25" t="s">
        <v>19</v>
      </c>
      <c r="B17" s="26"/>
      <c r="C17" s="26"/>
      <c r="D17" s="27"/>
      <c r="E17" s="28"/>
      <c r="F17" s="27"/>
      <c r="G17" s="29" t="s">
        <v>20</v>
      </c>
      <c r="H17" s="30" t="s">
        <v>21</v>
      </c>
      <c r="I17" s="31" t="s">
        <v>22</v>
      </c>
    </row>
    <row r="18" spans="1:9" ht="18.5" x14ac:dyDescent="0.35">
      <c r="A18" s="25" t="s">
        <v>23</v>
      </c>
      <c r="B18" s="32"/>
      <c r="C18" s="32"/>
      <c r="D18" s="33"/>
      <c r="E18" s="34"/>
      <c r="F18" s="25"/>
      <c r="G18" s="29" t="s">
        <v>24</v>
      </c>
      <c r="H18" s="30" t="s">
        <v>25</v>
      </c>
      <c r="I18" s="35">
        <v>333</v>
      </c>
    </row>
    <row r="19" spans="1:9" ht="18.5" x14ac:dyDescent="0.35">
      <c r="A19" s="36" t="s">
        <v>26</v>
      </c>
      <c r="B19" s="37"/>
      <c r="C19" s="37"/>
      <c r="D19" s="38"/>
      <c r="E19" s="39"/>
      <c r="F19" s="40"/>
      <c r="G19" s="29" t="s">
        <v>27</v>
      </c>
      <c r="H19" s="30" t="s">
        <v>28</v>
      </c>
      <c r="I19" s="41"/>
    </row>
    <row r="20" spans="1:9" ht="6.75" customHeight="1" x14ac:dyDescent="0.35"/>
    <row r="21" spans="1:9" ht="20.5" customHeight="1" x14ac:dyDescent="0.35">
      <c r="A21" s="44" t="s">
        <v>29</v>
      </c>
      <c r="B21" s="45" t="s">
        <v>30</v>
      </c>
      <c r="C21" s="45" t="s">
        <v>31</v>
      </c>
      <c r="D21" s="45" t="s">
        <v>32</v>
      </c>
      <c r="E21" s="46" t="s">
        <v>33</v>
      </c>
      <c r="F21" s="45" t="s">
        <v>34</v>
      </c>
      <c r="G21" s="45" t="s">
        <v>35</v>
      </c>
      <c r="H21" s="47" t="s">
        <v>36</v>
      </c>
      <c r="I21" s="47" t="s">
        <v>37</v>
      </c>
    </row>
    <row r="22" spans="1:9" ht="20.5" customHeight="1" x14ac:dyDescent="0.35">
      <c r="A22" s="44"/>
      <c r="B22" s="45"/>
      <c r="C22" s="45"/>
      <c r="D22" s="45"/>
      <c r="E22" s="46"/>
      <c r="F22" s="45"/>
      <c r="G22" s="45"/>
      <c r="H22" s="47"/>
      <c r="I22" s="47"/>
    </row>
    <row r="23" spans="1:9" s="54" customFormat="1" ht="30" customHeight="1" x14ac:dyDescent="0.35">
      <c r="A23" s="48">
        <v>1</v>
      </c>
      <c r="B23" s="49">
        <v>172</v>
      </c>
      <c r="C23" s="50" t="str">
        <f>VLOOKUP(B23,[1]Список!$A$1:$F$571,2,0)</f>
        <v>101 405 081 20</v>
      </c>
      <c r="D23" s="51" t="str">
        <f>VLOOKUP(B23,[1]Список!$A$1:$F$571,3,0)</f>
        <v>ВОЛОБУЕВА Валерия Владимировна</v>
      </c>
      <c r="E23" s="52">
        <f>VLOOKUP(B23,[1]Список!$A$1:$F$571,4,0)</f>
        <v>40294</v>
      </c>
      <c r="F23" s="50" t="str">
        <f>VLOOKUP(B23,[1]Список!$A$1:$F$571,5,0)</f>
        <v>КМС</v>
      </c>
      <c r="G23" s="50" t="str">
        <f>VLOOKUP(B23,[1]Список!$A$1:$F$571,6,0)</f>
        <v>Санкт-Петербург</v>
      </c>
      <c r="H23" s="48"/>
      <c r="I23" s="53"/>
    </row>
    <row r="24" spans="1:9" s="54" customFormat="1" ht="30" customHeight="1" x14ac:dyDescent="0.35">
      <c r="A24" s="48">
        <v>2</v>
      </c>
      <c r="B24" s="49">
        <v>134</v>
      </c>
      <c r="C24" s="50" t="str">
        <f>VLOOKUP(B24,[1]Список!$A$1:$F$571,2,0)</f>
        <v>101 372 706 43</v>
      </c>
      <c r="D24" s="51" t="str">
        <f>VLOOKUP(B24,[1]Список!$A$1:$F$571,3,0)</f>
        <v>АЛЕКСЕЕВА Васса Георгиевна</v>
      </c>
      <c r="E24" s="52">
        <f>VLOOKUP(B24,[1]Список!$A$1:$F$571,4,0)</f>
        <v>39897</v>
      </c>
      <c r="F24" s="50" t="str">
        <f>VLOOKUP(B24,[1]Список!$A$1:$F$571,5,0)</f>
        <v>КМС</v>
      </c>
      <c r="G24" s="50" t="str">
        <f>VLOOKUP(B24,[1]Список!$A$1:$F$571,6,0)</f>
        <v>Москва</v>
      </c>
      <c r="H24" s="48"/>
      <c r="I24" s="53"/>
    </row>
    <row r="25" spans="1:9" s="54" customFormat="1" ht="30" customHeight="1" x14ac:dyDescent="0.35">
      <c r="A25" s="48">
        <v>3</v>
      </c>
      <c r="B25" s="49">
        <v>171</v>
      </c>
      <c r="C25" s="50" t="str">
        <f>VLOOKUP(B25,[1]Список!$A$1:$F$571,2,0)</f>
        <v>101 374 222 07</v>
      </c>
      <c r="D25" s="51" t="str">
        <f>VLOOKUP(B25,[1]Список!$A$1:$F$571,3,0)</f>
        <v>БЕЛЯЕВА Мария Михайловна</v>
      </c>
      <c r="E25" s="52">
        <f>VLOOKUP(B25,[1]Список!$A$1:$F$571,4,0)</f>
        <v>39866</v>
      </c>
      <c r="F25" s="50" t="str">
        <f>VLOOKUP(B25,[1]Список!$A$1:$F$571,5,0)</f>
        <v>МС</v>
      </c>
      <c r="G25" s="50" t="str">
        <f>VLOOKUP(B25,[1]Список!$A$1:$F$571,6,0)</f>
        <v>Санкт-Петербург</v>
      </c>
      <c r="H25" s="48"/>
      <c r="I25" s="53"/>
    </row>
    <row r="26" spans="1:9" s="54" customFormat="1" ht="30" customHeight="1" x14ac:dyDescent="0.35">
      <c r="A26" s="48">
        <v>4</v>
      </c>
      <c r="B26" s="49">
        <v>125</v>
      </c>
      <c r="C26" s="50" t="str">
        <f>VLOOKUP(B26,[1]Список!$A$1:$F$571,2,0)</f>
        <v>101 425 312 75</v>
      </c>
      <c r="D26" s="51" t="str">
        <f>VLOOKUP(B26,[1]Список!$A$1:$F$571,3,0)</f>
        <v>ЛИНЦОВА Ева Сергеевна</v>
      </c>
      <c r="E26" s="52">
        <f>VLOOKUP(B26,[1]Список!$A$1:$F$571,4,0)</f>
        <v>40175</v>
      </c>
      <c r="F26" s="50" t="str">
        <f>VLOOKUP(B26,[1]Список!$A$1:$F$571,5,0)</f>
        <v>КМС</v>
      </c>
      <c r="G26" s="50" t="str">
        <f>VLOOKUP(B26,[1]Список!$A$1:$F$571,6,0)</f>
        <v>Тульская область</v>
      </c>
      <c r="H26" s="48"/>
      <c r="I26" s="53"/>
    </row>
    <row r="27" spans="1:9" s="54" customFormat="1" ht="30" customHeight="1" x14ac:dyDescent="0.35">
      <c r="A27" s="48">
        <v>5</v>
      </c>
      <c r="B27" s="49">
        <v>135</v>
      </c>
      <c r="C27" s="50" t="str">
        <f>VLOOKUP(B27,[1]Список!$A$1:$F$571,2,0)</f>
        <v>101 369 257 86</v>
      </c>
      <c r="D27" s="51" t="str">
        <f>VLOOKUP(B27,[1]Список!$A$1:$F$571,3,0)</f>
        <v>БИРЮКОВА Элина Станиславовна</v>
      </c>
      <c r="E27" s="52">
        <f>VLOOKUP(B27,[1]Список!$A$1:$F$571,4,0)</f>
        <v>40372</v>
      </c>
      <c r="F27" s="50" t="str">
        <f>VLOOKUP(B27,[1]Список!$A$1:$F$571,5,0)</f>
        <v>2 сп.р.</v>
      </c>
      <c r="G27" s="50" t="str">
        <f>VLOOKUP(B27,[1]Список!$A$1:$F$571,6,0)</f>
        <v>Москва</v>
      </c>
      <c r="H27" s="48"/>
      <c r="I27" s="53"/>
    </row>
    <row r="28" spans="1:9" s="54" customFormat="1" ht="30" customHeight="1" x14ac:dyDescent="0.35">
      <c r="A28" s="48">
        <v>6</v>
      </c>
      <c r="B28" s="49">
        <v>169</v>
      </c>
      <c r="C28" s="50" t="str">
        <f>VLOOKUP(B28,[1]Список!$A$1:$F$571,2,0)</f>
        <v>101 446 463 80</v>
      </c>
      <c r="D28" s="51" t="str">
        <f>VLOOKUP(B28,[1]Список!$A$1:$F$571,3,0)</f>
        <v>АВДЕЕВА Мария Сергеевна</v>
      </c>
      <c r="E28" s="52">
        <f>VLOOKUP(B28,[1]Список!$A$1:$F$571,4,0)</f>
        <v>40348</v>
      </c>
      <c r="F28" s="50" t="str">
        <f>VLOOKUP(B28,[1]Список!$A$1:$F$571,5,0)</f>
        <v>КМС</v>
      </c>
      <c r="G28" s="50" t="str">
        <f>VLOOKUP(B28,[1]Список!$A$1:$F$571,6,0)</f>
        <v>Санкт-Петербург</v>
      </c>
      <c r="H28" s="48"/>
      <c r="I28" s="53"/>
    </row>
    <row r="29" spans="1:9" s="54" customFormat="1" ht="30" customHeight="1" x14ac:dyDescent="0.35">
      <c r="A29" s="48">
        <v>7</v>
      </c>
      <c r="B29" s="49">
        <v>124</v>
      </c>
      <c r="C29" s="50" t="str">
        <f>VLOOKUP(B29,[1]Список!$A$1:$F$571,2,0)</f>
        <v>101 532 317 89</v>
      </c>
      <c r="D29" s="51" t="str">
        <f>VLOOKUP(B29,[1]Список!$A$1:$F$571,3,0)</f>
        <v>ВИНОКУРОВА Алина Владимировна</v>
      </c>
      <c r="E29" s="52">
        <f>VLOOKUP(B29,[1]Список!$A$1:$F$571,4,0)</f>
        <v>40163</v>
      </c>
      <c r="F29" s="50" t="str">
        <f>VLOOKUP(B29,[1]Список!$A$1:$F$571,5,0)</f>
        <v>2 сп.р.</v>
      </c>
      <c r="G29" s="50" t="str">
        <f>VLOOKUP(B29,[1]Список!$A$1:$F$571,6,0)</f>
        <v>Тульская область</v>
      </c>
      <c r="H29" s="48"/>
      <c r="I29" s="53"/>
    </row>
    <row r="30" spans="1:9" s="54" customFormat="1" ht="30" customHeight="1" x14ac:dyDescent="0.35">
      <c r="A30" s="48">
        <v>8</v>
      </c>
      <c r="B30" s="49">
        <v>147</v>
      </c>
      <c r="C30" s="50" t="str">
        <f>VLOOKUP(B30,[1]Список!$A$1:$F$571,2,0)</f>
        <v>101 516 024 92</v>
      </c>
      <c r="D30" s="51" t="str">
        <f>VLOOKUP(B30,[1]Список!$A$1:$F$571,3,0)</f>
        <v>ГРИГОРЬЕВА Афина Дмитриевна</v>
      </c>
      <c r="E30" s="52">
        <f>VLOOKUP(B30,[1]Список!$A$1:$F$571,4,0)</f>
        <v>40752</v>
      </c>
      <c r="F30" s="50" t="str">
        <f>VLOOKUP(B30,[1]Список!$A$1:$F$571,5,0)</f>
        <v>1 сп.р.</v>
      </c>
      <c r="G30" s="50" t="str">
        <f>VLOOKUP(B30,[1]Список!$A$1:$F$571,6,0)</f>
        <v>Москва</v>
      </c>
      <c r="H30" s="48"/>
      <c r="I30" s="53"/>
    </row>
    <row r="31" spans="1:9" s="54" customFormat="1" ht="30" customHeight="1" x14ac:dyDescent="0.35">
      <c r="A31" s="48">
        <v>9</v>
      </c>
      <c r="B31" s="49">
        <v>173</v>
      </c>
      <c r="C31" s="50" t="str">
        <f>VLOOKUP(B31,[1]Список!$A$1:$F$571,2,0)</f>
        <v>101 446 473 90</v>
      </c>
      <c r="D31" s="51" t="str">
        <f>VLOOKUP(B31,[1]Список!$A$1:$F$571,3,0)</f>
        <v>РУЛЁВА Анастасия Дмитриевна</v>
      </c>
      <c r="E31" s="52">
        <f>VLOOKUP(B31,[1]Список!$A$1:$F$571,4,0)</f>
        <v>39954</v>
      </c>
      <c r="F31" s="50" t="str">
        <f>VLOOKUP(B31,[1]Список!$A$1:$F$571,5,0)</f>
        <v>1 сп.р.</v>
      </c>
      <c r="G31" s="50" t="str">
        <f>VLOOKUP(B31,[1]Список!$A$1:$F$571,6,0)</f>
        <v>Санкт-Петербург</v>
      </c>
      <c r="H31" s="48"/>
      <c r="I31" s="53"/>
    </row>
    <row r="32" spans="1:9" s="54" customFormat="1" ht="30" customHeight="1" x14ac:dyDescent="0.35">
      <c r="A32" s="48">
        <v>10</v>
      </c>
      <c r="B32" s="49">
        <v>176</v>
      </c>
      <c r="C32" s="50" t="str">
        <f>VLOOKUP(B32,[1]Список!$A$1:$F$571,2,0)</f>
        <v>101 638 029 71</v>
      </c>
      <c r="D32" s="51" t="str">
        <f>VLOOKUP(B32,[1]Список!$A$1:$F$571,3,0)</f>
        <v>ХОВАНЦЕВА Мария Денисовна</v>
      </c>
      <c r="E32" s="52">
        <f>VLOOKUP(B32,[1]Список!$A$1:$F$571,4,0)</f>
        <v>40948</v>
      </c>
      <c r="F32" s="50" t="str">
        <f>VLOOKUP(B32,[1]Список!$A$1:$F$571,5,0)</f>
        <v>3 сп.р.</v>
      </c>
      <c r="G32" s="50" t="str">
        <f>VLOOKUP(B32,[1]Список!$A$1:$F$571,6,0)</f>
        <v>Республика Крым</v>
      </c>
      <c r="H32" s="48"/>
      <c r="I32" s="53"/>
    </row>
    <row r="33" spans="1:9" s="54" customFormat="1" ht="30" customHeight="1" x14ac:dyDescent="0.35">
      <c r="A33" s="48">
        <v>11</v>
      </c>
      <c r="B33" s="49">
        <v>178</v>
      </c>
      <c r="C33" s="50" t="str">
        <f>VLOOKUP(B33,[1]Список!$A$1:$F$571,2,0)</f>
        <v>101 303 354 46</v>
      </c>
      <c r="D33" s="51" t="str">
        <f>VLOOKUP(B33,[1]Список!$A$1:$F$571,3,0)</f>
        <v>БАРАБАНОВА Александра Сергеевна</v>
      </c>
      <c r="E33" s="52">
        <f>VLOOKUP(B33,[1]Список!$A$1:$F$571,4,0)</f>
        <v>40388</v>
      </c>
      <c r="F33" s="50" t="str">
        <f>VLOOKUP(B33,[1]Список!$A$1:$F$571,5,0)</f>
        <v>1 сп.р.</v>
      </c>
      <c r="G33" s="50" t="str">
        <f>VLOOKUP(B33,[1]Список!$A$1:$F$571,6,0)</f>
        <v>Московская область</v>
      </c>
      <c r="H33" s="48"/>
      <c r="I33" s="53"/>
    </row>
    <row r="34" spans="1:9" s="54" customFormat="1" ht="30" customHeight="1" x14ac:dyDescent="0.35">
      <c r="A34" s="48">
        <v>12</v>
      </c>
      <c r="B34" s="49">
        <v>158</v>
      </c>
      <c r="C34" s="50" t="str">
        <f>VLOOKUP(B34,[1]Список!$A$1:$F$571,2,0)</f>
        <v>101 374 566 60</v>
      </c>
      <c r="D34" s="51" t="str">
        <f>VLOOKUP(B34,[1]Список!$A$1:$F$571,3,0)</f>
        <v xml:space="preserve">АСТАФУРОВА Полина Дмитриевна </v>
      </c>
      <c r="E34" s="52">
        <f>VLOOKUP(B34,[1]Список!$A$1:$F$571,4,0)</f>
        <v>40115</v>
      </c>
      <c r="F34" s="50" t="str">
        <f>VLOOKUP(B34,[1]Список!$A$1:$F$571,5,0)</f>
        <v>КМС</v>
      </c>
      <c r="G34" s="50" t="str">
        <f>VLOOKUP(B34,[1]Список!$A$1:$F$571,6,0)</f>
        <v>Воронежская область</v>
      </c>
      <c r="H34" s="48"/>
      <c r="I34" s="53"/>
    </row>
    <row r="35" spans="1:9" s="54" customFormat="1" ht="30" customHeight="1" x14ac:dyDescent="0.35">
      <c r="A35" s="48">
        <v>13</v>
      </c>
      <c r="B35" s="49">
        <v>175</v>
      </c>
      <c r="C35" s="50" t="str">
        <f>VLOOKUP(B35,[1]Список!$A$1:$F$571,2,0)</f>
        <v>101 570 165 10</v>
      </c>
      <c r="D35" s="51" t="str">
        <f>VLOOKUP(B35,[1]Список!$A$1:$F$571,3,0)</f>
        <v>ТЕСЛЕНКО Вероника Витальевна</v>
      </c>
      <c r="E35" s="52">
        <f>VLOOKUP(B35,[1]Список!$A$1:$F$571,4,0)</f>
        <v>40682</v>
      </c>
      <c r="F35" s="50" t="str">
        <f>VLOOKUP(B35,[1]Список!$A$1:$F$571,5,0)</f>
        <v>2 сп.р.</v>
      </c>
      <c r="G35" s="50" t="str">
        <f>VLOOKUP(B35,[1]Список!$A$1:$F$571,6,0)</f>
        <v>Республика Крым</v>
      </c>
      <c r="H35" s="48"/>
      <c r="I35" s="53"/>
    </row>
    <row r="36" spans="1:9" s="54" customFormat="1" ht="30" customHeight="1" x14ac:dyDescent="0.35">
      <c r="A36" s="48">
        <v>14</v>
      </c>
      <c r="B36" s="49">
        <v>181</v>
      </c>
      <c r="C36" s="50" t="str">
        <f>VLOOKUP(B36,[1]Список!$A$1:$F$571,2,0)</f>
        <v>101 367 351 23</v>
      </c>
      <c r="D36" s="51" t="str">
        <f>VLOOKUP(B36,[1]Список!$A$1:$F$571,3,0)</f>
        <v>ОСТАПЕНКО Марина Васильевна</v>
      </c>
      <c r="E36" s="52">
        <f>VLOOKUP(B36,[1]Список!$A$1:$F$571,4,0)</f>
        <v>40069</v>
      </c>
      <c r="F36" s="50" t="str">
        <f>VLOOKUP(B36,[1]Список!$A$1:$F$571,5,0)</f>
        <v>КМС</v>
      </c>
      <c r="G36" s="50" t="str">
        <f>VLOOKUP(B36,[1]Список!$A$1:$F$571,6,0)</f>
        <v>Ростовская область</v>
      </c>
      <c r="H36" s="48"/>
      <c r="I36" s="53"/>
    </row>
    <row r="37" spans="1:9" s="54" customFormat="1" ht="30" customHeight="1" x14ac:dyDescent="0.35">
      <c r="A37" s="48">
        <v>15</v>
      </c>
      <c r="B37" s="49">
        <v>177</v>
      </c>
      <c r="C37" s="50" t="str">
        <f>VLOOKUP(B37,[1]Список!$A$1:$F$571,2,0)</f>
        <v>101 533 706 23</v>
      </c>
      <c r="D37" s="51" t="str">
        <f>VLOOKUP(B37,[1]Список!$A$1:$F$571,3,0)</f>
        <v>БЕЛЯЕВА Анастасия Андреевна</v>
      </c>
      <c r="E37" s="52">
        <f>VLOOKUP(B37,[1]Список!$A$1:$F$571,4,0)</f>
        <v>40646</v>
      </c>
      <c r="F37" s="50" t="str">
        <f>VLOOKUP(B37,[1]Список!$A$1:$F$571,5,0)</f>
        <v>2 сп.р.</v>
      </c>
      <c r="G37" s="50" t="str">
        <f>VLOOKUP(B37,[1]Список!$A$1:$F$571,6,0)</f>
        <v>Московская область</v>
      </c>
      <c r="H37" s="48"/>
      <c r="I37" s="53"/>
    </row>
    <row r="38" spans="1:9" s="54" customFormat="1" ht="30" customHeight="1" x14ac:dyDescent="0.35">
      <c r="A38" s="48">
        <v>16</v>
      </c>
      <c r="B38" s="49">
        <v>127</v>
      </c>
      <c r="C38" s="50" t="str">
        <f>VLOOKUP(B38,[1]Список!$A$1:$F$571,2,0)</f>
        <v>дог №52636</v>
      </c>
      <c r="D38" s="51" t="str">
        <f>VLOOKUP(B38,[1]Список!$A$1:$F$571,3,0)</f>
        <v>КОНЬКОВА Ксения Сергеевна</v>
      </c>
      <c r="E38" s="52">
        <f>VLOOKUP(B38,[1]Список!$A$1:$F$571,4,0)</f>
        <v>40420</v>
      </c>
      <c r="F38" s="50" t="str">
        <f>VLOOKUP(B38,[1]Список!$A$1:$F$571,5,0)</f>
        <v>3 сп.р.</v>
      </c>
      <c r="G38" s="50" t="str">
        <f>VLOOKUP(B38,[1]Список!$A$1:$F$571,6,0)</f>
        <v>Тульская область</v>
      </c>
      <c r="H38" s="48"/>
      <c r="I38" s="53"/>
    </row>
    <row r="39" spans="1:9" s="54" customFormat="1" ht="30" customHeight="1" x14ac:dyDescent="0.35">
      <c r="A39" s="48">
        <v>17</v>
      </c>
      <c r="B39" s="49">
        <v>174</v>
      </c>
      <c r="C39" s="50" t="str">
        <f>VLOOKUP(B39,[1]Список!$A$1:$F$571,2,0)</f>
        <v>101 338 708 92</v>
      </c>
      <c r="D39" s="51" t="str">
        <f>VLOOKUP(B39,[1]Список!$A$1:$F$571,3,0)</f>
        <v>РЕШЕТНИКОВА Вероника Алексеевна</v>
      </c>
      <c r="E39" s="52">
        <f>VLOOKUP(B39,[1]Список!$A$1:$F$571,4,0)</f>
        <v>39912</v>
      </c>
      <c r="F39" s="50" t="str">
        <f>VLOOKUP(B39,[1]Список!$A$1:$F$571,5,0)</f>
        <v>1 сп.р.</v>
      </c>
      <c r="G39" s="50" t="str">
        <f>VLOOKUP(B39,[1]Список!$A$1:$F$571,6,0)</f>
        <v>Санкт-Петербург</v>
      </c>
      <c r="H39" s="48"/>
      <c r="I39" s="53"/>
    </row>
    <row r="40" spans="1:9" s="54" customFormat="1" ht="30" customHeight="1" x14ac:dyDescent="0.35">
      <c r="A40" s="48">
        <v>18</v>
      </c>
      <c r="B40" s="49">
        <v>146</v>
      </c>
      <c r="C40" s="50" t="str">
        <f>VLOOKUP(B40,[1]Список!$A$1:$F$571,2,0)</f>
        <v>101 430 233 49</v>
      </c>
      <c r="D40" s="51" t="str">
        <f>VLOOKUP(B40,[1]Список!$A$1:$F$571,3,0)</f>
        <v>МАЛИНИНА Ульяна Алексеевна</v>
      </c>
      <c r="E40" s="52">
        <f>VLOOKUP(B40,[1]Список!$A$1:$F$571,4,0)</f>
        <v>40607</v>
      </c>
      <c r="F40" s="50" t="str">
        <f>VLOOKUP(B40,[1]Список!$A$1:$F$571,5,0)</f>
        <v>2 сп.р.</v>
      </c>
      <c r="G40" s="50" t="str">
        <f>VLOOKUP(B40,[1]Список!$A$1:$F$571,6,0)</f>
        <v>Москва</v>
      </c>
      <c r="H40" s="48"/>
      <c r="I40" s="53"/>
    </row>
    <row r="41" spans="1:9" s="54" customFormat="1" ht="63" customHeight="1" x14ac:dyDescent="0.35">
      <c r="A41" s="55" t="s">
        <v>38</v>
      </c>
      <c r="B41" s="56"/>
      <c r="C41" s="56"/>
      <c r="D41" s="56"/>
      <c r="E41" s="56"/>
      <c r="F41" s="56"/>
      <c r="G41" s="56"/>
      <c r="H41" s="56"/>
      <c r="I41" s="57"/>
    </row>
    <row r="42" spans="1:9" ht="18.5" x14ac:dyDescent="0.35">
      <c r="A42" s="58" t="s">
        <v>39</v>
      </c>
      <c r="B42" s="59"/>
      <c r="C42" s="59"/>
      <c r="D42" s="59"/>
      <c r="E42" s="60"/>
      <c r="F42" s="60"/>
      <c r="G42" s="61"/>
      <c r="H42" s="61"/>
      <c r="I42" s="62"/>
    </row>
    <row r="43" spans="1:9" ht="23.5" x14ac:dyDescent="0.35">
      <c r="A43" s="63" t="s">
        <v>40</v>
      </c>
      <c r="B43" s="64"/>
      <c r="C43" s="65"/>
      <c r="D43" s="64"/>
      <c r="E43" s="66"/>
      <c r="F43" s="64"/>
      <c r="G43" s="67"/>
      <c r="H43" s="68"/>
      <c r="I43" s="63"/>
    </row>
    <row r="44" spans="1:9" ht="23.5" x14ac:dyDescent="0.35">
      <c r="A44" s="63" t="s">
        <v>41</v>
      </c>
      <c r="B44" s="64"/>
      <c r="C44" s="69"/>
      <c r="D44" s="64"/>
      <c r="E44" s="66"/>
      <c r="F44" s="64"/>
      <c r="G44" s="67"/>
      <c r="H44" s="68"/>
      <c r="I44" s="63"/>
    </row>
    <row r="45" spans="1:9" ht="4.5" customHeight="1" x14ac:dyDescent="0.35">
      <c r="A45" s="63"/>
      <c r="B45" s="64"/>
      <c r="C45" s="64"/>
      <c r="D45" s="63"/>
      <c r="E45" s="70"/>
      <c r="F45" s="63"/>
      <c r="G45" s="63"/>
      <c r="H45" s="63"/>
      <c r="I45" s="63"/>
    </row>
    <row r="46" spans="1:9" ht="23.5" x14ac:dyDescent="0.35">
      <c r="A46" s="71"/>
      <c r="B46" s="72"/>
      <c r="C46" s="72"/>
      <c r="D46" s="72" t="str">
        <f>A17</f>
        <v>ГЛАВНЫЙ СУДЬЯ:</v>
      </c>
      <c r="E46" s="72"/>
      <c r="F46" s="72" t="str">
        <f>A18</f>
        <v>ГЛАВНЫЙ СЕКРЕТАРЬ:</v>
      </c>
      <c r="G46" s="72"/>
      <c r="H46" s="72" t="str">
        <f>A19</f>
        <v>СУДЬЯ НА ФИНИШЕ:</v>
      </c>
      <c r="I46" s="73"/>
    </row>
    <row r="47" spans="1:9" s="19" customFormat="1" ht="23.5" x14ac:dyDescent="0.35">
      <c r="A47" s="74"/>
      <c r="B47" s="74"/>
      <c r="C47" s="74"/>
      <c r="D47" s="74"/>
      <c r="E47" s="74"/>
      <c r="F47" s="74"/>
      <c r="G47" s="74"/>
      <c r="H47" s="74"/>
      <c r="I47" s="74"/>
    </row>
    <row r="48" spans="1:9" s="19" customFormat="1" ht="44.25" customHeight="1" x14ac:dyDescent="0.35">
      <c r="A48" s="74"/>
      <c r="B48" s="74"/>
      <c r="C48" s="74"/>
      <c r="D48" s="74"/>
      <c r="E48" s="74"/>
      <c r="F48" s="74"/>
      <c r="G48" s="74"/>
      <c r="H48" s="74"/>
      <c r="I48" s="74"/>
    </row>
    <row r="49" spans="1:9" ht="3.75" customHeight="1" x14ac:dyDescent="0.35">
      <c r="A49" s="75"/>
      <c r="B49" s="75"/>
      <c r="C49" s="75"/>
      <c r="D49" s="75"/>
      <c r="E49" s="75"/>
      <c r="F49" s="75"/>
      <c r="G49" s="75"/>
      <c r="H49" s="75"/>
      <c r="I49" s="75"/>
    </row>
    <row r="50" spans="1:9" ht="23.5" hidden="1" x14ac:dyDescent="0.35">
      <c r="A50" s="76"/>
      <c r="B50" s="76"/>
      <c r="C50" s="76"/>
      <c r="D50" s="76"/>
      <c r="E50" s="77"/>
      <c r="F50" s="76"/>
      <c r="G50" s="76"/>
      <c r="H50" s="76"/>
      <c r="I50" s="76"/>
    </row>
    <row r="51" spans="1:9" ht="23.5" hidden="1" x14ac:dyDescent="0.35">
      <c r="A51" s="76"/>
      <c r="B51" s="76"/>
      <c r="C51" s="76"/>
      <c r="D51" s="76"/>
      <c r="E51" s="77"/>
      <c r="F51" s="76"/>
      <c r="G51" s="76"/>
      <c r="H51" s="76"/>
      <c r="I51" s="76"/>
    </row>
    <row r="52" spans="1:9" ht="23.5" x14ac:dyDescent="0.35">
      <c r="A52" s="63"/>
      <c r="B52" s="78"/>
      <c r="C52" s="78"/>
      <c r="D52" s="75" t="str">
        <f>G17</f>
        <v>О.В.БЕЛОБОРОДОВА (ВК, г.Москва)</v>
      </c>
      <c r="E52" s="75"/>
      <c r="F52" s="75" t="str">
        <f>G18</f>
        <v>Т.Е.КАБАНОВА (2К, г.Москва)</v>
      </c>
      <c r="G52" s="75"/>
      <c r="H52" s="75" t="str">
        <f>G19</f>
        <v>В.Н.ГНИДЕНКО (ВК, г.Тула)</v>
      </c>
      <c r="I52" s="75"/>
    </row>
  </sheetData>
  <mergeCells count="34">
    <mergeCell ref="D52:E52"/>
    <mergeCell ref="F52:G52"/>
    <mergeCell ref="H52:I52"/>
    <mergeCell ref="A46:C46"/>
    <mergeCell ref="D46:E46"/>
    <mergeCell ref="F46:G46"/>
    <mergeCell ref="H46:I46"/>
    <mergeCell ref="A49:E49"/>
    <mergeCell ref="F49:I49"/>
    <mergeCell ref="G21:G22"/>
    <mergeCell ref="H21:H22"/>
    <mergeCell ref="I21:I22"/>
    <mergeCell ref="A41:I41"/>
    <mergeCell ref="A42:D42"/>
    <mergeCell ref="G42:I42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3:G44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7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Спринт Итог ДЕВ </vt:lpstr>
      <vt:lpstr>'ВС Спринт Итог ДЕВ '!Заголовки_для_печати</vt:lpstr>
      <vt:lpstr>'ВС Спринт Итог ДЕВ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2025-05-26T11:26:53Z</dcterms:created>
  <dcterms:modified xsi:type="dcterms:W3CDTF">2025-05-26T11:27:38Z</dcterms:modified>
</cp:coreProperties>
</file>