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calcPr calcId="145621"/>
</workbook>
</file>

<file path=xl/calcChain.xml><?xml version="1.0" encoding="utf-8"?>
<calcChain xmlns="http://schemas.openxmlformats.org/spreadsheetml/2006/main">
  <c r="H42" i="127" l="1"/>
  <c r="I53" i="127" l="1"/>
  <c r="E53" i="127"/>
  <c r="A53" i="127"/>
  <c r="K45" i="127"/>
  <c r="H45" i="127"/>
  <c r="K44" i="127"/>
  <c r="H44" i="127"/>
  <c r="K43" i="127"/>
  <c r="H43" i="127"/>
  <c r="K42" i="127"/>
  <c r="K41" i="127"/>
  <c r="K40" i="127"/>
  <c r="K39" i="127"/>
  <c r="H41" i="127" l="1"/>
  <c r="H40" i="127" s="1"/>
</calcChain>
</file>

<file path=xl/sharedStrings.xml><?xml version="1.0" encoding="utf-8"?>
<sst xmlns="http://schemas.openxmlformats.org/spreadsheetml/2006/main" count="151" uniqueCount="128">
  <si>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</si>
  <si>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</si>
  <si>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</si>
  <si>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</si>
  <si>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</si>
  <si>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</si>
  <si>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</si>
  <si>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</si>
  <si>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</si>
  <si>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</si>
  <si>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</si>
  <si>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</si>
  <si>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</si>
  <si>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</si>
  <si>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</si>
  <si>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</si>
  <si>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</si>
  <si>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</si>
  <si>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</si>
  <si>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</si>
  <si>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</si>
  <si>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</si>
  <si>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</si>
  <si>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</si>
  <si>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</si>
  <si>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</si>
  <si>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</si>
  <si>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</si>
  <si>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</si>
  <si>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</si>
  <si>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</si>
  <si>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</si>
  <si>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</si>
  <si>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</si>
  <si>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</si>
  <si>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</si>
  <si>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</si>
  <si>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</si>
  <si>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</si>
  <si>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</si>
  <si>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</si>
  <si>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</si>
  <si>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</si>
  <si>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</si>
  <si>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</si>
  <si>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</si>
  <si>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</si>
  <si>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</si>
  <si>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t>Юноши 15-16 лет</t>
  </si>
  <si>
    <t>ЧЕРНЫШОВ М.Ю. (г.Пенза)</t>
  </si>
  <si>
    <t>БОЯРОВ В.В. (ВК, г. Саранск)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</si>
  <si>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</si>
  <si>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</si>
  <si>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</si>
  <si>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</si>
  <si>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</si>
  <si>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</si>
  <si>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</si>
  <si>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</si>
  <si>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</si>
  <si>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</si>
  <si>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ПЕРВЕНСТВО РОССИИ</t>
  </si>
  <si>
    <t>№ ВРВС: 0080021811Я</t>
  </si>
  <si>
    <t>ДАТА ПРОВЕДЕНИЯ: 21 сентября 2024г.</t>
  </si>
  <si>
    <t>№ ЕКП 2024: 2008320022019361</t>
  </si>
  <si>
    <t>831</t>
  </si>
  <si>
    <t>10064774459</t>
  </si>
  <si>
    <t>Карпинский Константин</t>
  </si>
  <si>
    <t>20.08.2009</t>
  </si>
  <si>
    <t>Санкт-Петербург</t>
  </si>
  <si>
    <t>164</t>
  </si>
  <si>
    <t>10092373585</t>
  </si>
  <si>
    <t>Тельнов Лев</t>
  </si>
  <si>
    <t>12.11.2009</t>
  </si>
  <si>
    <t>Пензенская обл.</t>
  </si>
  <si>
    <t>935</t>
  </si>
  <si>
    <t>10145018822</t>
  </si>
  <si>
    <t>Скляров Дмитрий</t>
  </si>
  <si>
    <t>18.05.2009</t>
  </si>
  <si>
    <t>Краснодарский край</t>
  </si>
  <si>
    <t>123</t>
  </si>
  <si>
    <t>10076198534</t>
  </si>
  <si>
    <t>Журавлев Артем</t>
  </si>
  <si>
    <t>26.03.2009</t>
  </si>
  <si>
    <t>Мордовия</t>
  </si>
  <si>
    <t>326</t>
  </si>
  <si>
    <t>10126132417</t>
  </si>
  <si>
    <t>Дудин Тимофей</t>
  </si>
  <si>
    <t>27.07.2009</t>
  </si>
  <si>
    <t>Брянская обл.</t>
  </si>
  <si>
    <t>881</t>
  </si>
  <si>
    <t>10089250892</t>
  </si>
  <si>
    <t>Филиппов Евгений</t>
  </si>
  <si>
    <t>08.05.2008</t>
  </si>
  <si>
    <t>Москва</t>
  </si>
  <si>
    <t>350</t>
  </si>
  <si>
    <t>10090653554</t>
  </si>
  <si>
    <t>Щетинин Артемий</t>
  </si>
  <si>
    <t>14.11.2008</t>
  </si>
  <si>
    <t>627</t>
  </si>
  <si>
    <t>10104182125</t>
  </si>
  <si>
    <t>Новикович Игорь</t>
  </si>
  <si>
    <t>16.07.2008</t>
  </si>
  <si>
    <t>17</t>
  </si>
  <si>
    <t>10103575267</t>
  </si>
  <si>
    <t>Кочергин Дмитрий</t>
  </si>
  <si>
    <t>08.10.2009</t>
  </si>
  <si>
    <t>585</t>
  </si>
  <si>
    <t>10102332152</t>
  </si>
  <si>
    <t>Морозов Ярослав</t>
  </si>
  <si>
    <t>29.06.2009</t>
  </si>
  <si>
    <t>478</t>
  </si>
  <si>
    <t>10140567532</t>
  </si>
  <si>
    <t>Галичев Марк</t>
  </si>
  <si>
    <t>19.11.2009</t>
  </si>
  <si>
    <t>93</t>
  </si>
  <si>
    <t>10142930187</t>
  </si>
  <si>
    <t>Гунчев Михаил</t>
  </si>
  <si>
    <t>09.02.2009</t>
  </si>
  <si>
    <t>596</t>
  </si>
  <si>
    <t>10138923582</t>
  </si>
  <si>
    <t>Палащенко Максим</t>
  </si>
  <si>
    <t>20.03.2009</t>
  </si>
  <si>
    <t>582</t>
  </si>
  <si>
    <t>10127774242</t>
  </si>
  <si>
    <t>Перьков Александр</t>
  </si>
  <si>
    <t>12.05.2009</t>
  </si>
  <si>
    <t>ВМХ - гонка - «Крузер»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</si>
</sst>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0" fontId="10" fillId="0" borderId="23" xfId="2" applyFont="1" applyBorder="1" applyAlignment="1">
      <alignment horizontal="right" vertical="center" wrapText="1"/>
    </xf>
    <xf numFmtId="0" fontId="10" fillId="0" borderId="24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164" fontId="20" fillId="0" borderId="23" xfId="2" applyNumberFormat="1" applyFont="1" applyBorder="1" applyAlignment="1">
      <alignment horizontal="left" vertical="center" wrapText="1"/>
    </xf>
    <xf numFmtId="0" fontId="20" fillId="0" borderId="23" xfId="8" applyFont="1" applyBorder="1" applyAlignment="1">
      <alignment horizontal="left" vertical="center" wrapText="1"/>
    </xf>
    <xf numFmtId="164" fontId="20" fillId="0" borderId="27" xfId="2" applyNumberFormat="1" applyFont="1" applyBorder="1" applyAlignment="1">
      <alignment horizontal="left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0" fontId="16" fillId="2" borderId="27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14" fontId="16" fillId="2" borderId="23" xfId="8" applyNumberFormat="1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14" fontId="16" fillId="2" borderId="11" xfId="8" applyNumberFormat="1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8" xfId="8" applyNumberFormat="1" applyFont="1" applyFill="1" applyBorder="1" applyAlignment="1">
      <alignment horizontal="center" vertical="center" wrapText="1"/>
    </xf>
    <xf numFmtId="165" fontId="13" fillId="0" borderId="23" xfId="2" applyNumberFormat="1" applyFont="1" applyBorder="1" applyAlignment="1">
      <alignment vertical="center"/>
    </xf>
    <xf numFmtId="165" fontId="13" fillId="0" borderId="23" xfId="2" applyNumberFormat="1" applyFont="1" applyBorder="1" applyAlignment="1">
      <alignment horizontal="center" vertical="center"/>
    </xf>
    <xf numFmtId="165" fontId="11" fillId="0" borderId="23" xfId="2" applyNumberFormat="1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view="pageBreakPreview" topLeftCell="A8" zoomScaleNormal="100" zoomScaleSheetLayoutView="100" workbookViewId="0">
      <selection activeCell="A10" sqref="A10:K10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28.6640625" style="2" customWidth="1"/>
    <col min="5" max="5" width="11.6640625" style="11" customWidth="1"/>
    <col min="6" max="6" width="10.33203125" style="2" customWidth="1"/>
    <col min="7" max="7" width="31.109375" style="2" customWidth="1"/>
    <col min="8" max="9" width="12.10937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1" x14ac:dyDescent="0.25">
      <c r="A3" s="100" t="s">
        <v>58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1" x14ac:dyDescent="0.25">
      <c r="A4" s="100" t="s">
        <v>59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x14ac:dyDescent="0.25">
      <c r="A5" s="100" t="s">
        <v>60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28.8" x14ac:dyDescent="0.25">
      <c r="A6" s="101" t="s">
        <v>61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ht="21.6" thickBot="1" x14ac:dyDescent="0.3">
      <c r="A8" s="103" t="s">
        <v>24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8.600000000000001" thickTop="1" x14ac:dyDescent="0.25">
      <c r="A9" s="104" t="s">
        <v>16</v>
      </c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8" x14ac:dyDescent="0.25">
      <c r="A10" s="107" t="s">
        <v>127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09"/>
    </row>
    <row r="11" spans="1:11" ht="18" x14ac:dyDescent="0.25">
      <c r="A11" s="107" t="s">
        <v>48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110" t="s">
        <v>51</v>
      </c>
      <c r="B13" s="111"/>
      <c r="C13" s="111"/>
      <c r="D13" s="111"/>
      <c r="E13" s="3"/>
      <c r="F13" s="96" t="s">
        <v>52</v>
      </c>
      <c r="G13" s="96"/>
      <c r="H13" s="13"/>
      <c r="I13" s="13"/>
      <c r="J13" s="4"/>
      <c r="K13" s="5" t="s">
        <v>62</v>
      </c>
    </row>
    <row r="14" spans="1:11" ht="15.6" x14ac:dyDescent="0.25">
      <c r="A14" s="112" t="s">
        <v>63</v>
      </c>
      <c r="B14" s="113"/>
      <c r="C14" s="113"/>
      <c r="D14" s="113"/>
      <c r="E14" s="6"/>
      <c r="F14" s="37" t="s">
        <v>53</v>
      </c>
      <c r="G14" s="37"/>
      <c r="H14" s="14"/>
      <c r="I14" s="14"/>
      <c r="J14" s="7"/>
      <c r="K14" s="8" t="s">
        <v>64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14.4" x14ac:dyDescent="0.25">
      <c r="A16" s="15" t="s">
        <v>12</v>
      </c>
      <c r="B16" s="9"/>
      <c r="C16" s="9"/>
      <c r="D16" s="16"/>
      <c r="E16" s="17"/>
      <c r="F16" s="16"/>
      <c r="G16" s="10" t="s">
        <v>49</v>
      </c>
      <c r="H16" s="50" t="s">
        <v>29</v>
      </c>
      <c r="I16" s="51"/>
      <c r="J16" s="51"/>
      <c r="K16" s="52"/>
    </row>
    <row r="17" spans="1:11" ht="14.4" x14ac:dyDescent="0.25">
      <c r="A17" s="15" t="s">
        <v>13</v>
      </c>
      <c r="B17" s="9"/>
      <c r="C17" s="9"/>
      <c r="E17" s="36"/>
      <c r="F17" s="18"/>
      <c r="G17" s="53" t="s">
        <v>50</v>
      </c>
      <c r="H17" s="50" t="s">
        <v>31</v>
      </c>
      <c r="I17" s="51"/>
      <c r="J17" s="51"/>
      <c r="K17" s="71" t="s">
        <v>54</v>
      </c>
    </row>
    <row r="18" spans="1:11" ht="14.4" x14ac:dyDescent="0.25">
      <c r="A18" s="15" t="s">
        <v>14</v>
      </c>
      <c r="B18" s="9"/>
      <c r="C18" s="9"/>
      <c r="D18" s="10"/>
      <c r="E18" s="36"/>
      <c r="F18" s="18"/>
      <c r="G18" s="53" t="s">
        <v>55</v>
      </c>
      <c r="H18" s="50" t="s">
        <v>32</v>
      </c>
      <c r="I18" s="51"/>
      <c r="J18" s="51"/>
      <c r="K18" s="71" t="s">
        <v>56</v>
      </c>
    </row>
    <row r="19" spans="1:11" ht="15" thickBot="1" x14ac:dyDescent="0.3">
      <c r="A19" s="15" t="s">
        <v>10</v>
      </c>
      <c r="B19" s="38"/>
      <c r="C19" s="38"/>
      <c r="D19" s="10"/>
      <c r="F19" s="40"/>
      <c r="G19" s="54" t="s">
        <v>57</v>
      </c>
      <c r="H19" s="39" t="s">
        <v>30</v>
      </c>
      <c r="I19" s="55"/>
      <c r="J19" s="35"/>
      <c r="K19" s="72">
        <v>1</v>
      </c>
    </row>
    <row r="20" spans="1:11" ht="14.4" thickTop="1" x14ac:dyDescent="0.25">
      <c r="A20" s="77"/>
      <c r="B20" s="79"/>
      <c r="C20" s="79"/>
      <c r="D20" s="77"/>
      <c r="E20" s="80"/>
      <c r="F20" s="77"/>
      <c r="G20" s="77"/>
      <c r="H20" s="81"/>
      <c r="I20" s="81"/>
      <c r="J20" s="77"/>
      <c r="K20" s="77"/>
    </row>
    <row r="21" spans="1:11" ht="45.6" customHeight="1" x14ac:dyDescent="0.25">
      <c r="A21" s="85" t="s">
        <v>4</v>
      </c>
      <c r="B21" s="87" t="s">
        <v>8</v>
      </c>
      <c r="C21" s="87" t="s">
        <v>23</v>
      </c>
      <c r="D21" s="87" t="s">
        <v>1</v>
      </c>
      <c r="E21" s="90" t="s">
        <v>22</v>
      </c>
      <c r="F21" s="87" t="s">
        <v>5</v>
      </c>
      <c r="G21" s="76" t="s">
        <v>26</v>
      </c>
      <c r="H21" s="133" t="s">
        <v>38</v>
      </c>
      <c r="I21" s="134"/>
      <c r="J21" s="132" t="s">
        <v>18</v>
      </c>
      <c r="K21" s="132" t="s">
        <v>9</v>
      </c>
    </row>
    <row r="22" spans="1:11" ht="13.95" customHeight="1" x14ac:dyDescent="0.25">
      <c r="A22" s="86"/>
      <c r="B22" s="88"/>
      <c r="C22" s="88"/>
      <c r="D22" s="88"/>
      <c r="E22" s="91"/>
      <c r="F22" s="88"/>
      <c r="G22" s="78"/>
      <c r="H22" s="89"/>
      <c r="I22" s="82"/>
      <c r="J22" s="132"/>
      <c r="K22" s="132"/>
    </row>
    <row r="23" spans="1:11" ht="15.6" x14ac:dyDescent="0.3">
      <c r="A23" s="95">
        <v>1</v>
      </c>
      <c r="B23" s="95" t="s">
        <v>65</v>
      </c>
      <c r="C23" s="95" t="s">
        <v>66</v>
      </c>
      <c r="D23" s="95" t="s">
        <v>67</v>
      </c>
      <c r="E23" s="95" t="s">
        <v>68</v>
      </c>
      <c r="F23" s="95" t="s">
        <v>45</v>
      </c>
      <c r="G23" s="95" t="s">
        <v>69</v>
      </c>
      <c r="H23" s="94"/>
      <c r="I23" s="92"/>
      <c r="J23" s="84"/>
      <c r="K23" s="83"/>
    </row>
    <row r="24" spans="1:11" ht="15.6" x14ac:dyDescent="0.3">
      <c r="A24" s="95">
        <v>2</v>
      </c>
      <c r="B24" s="95" t="s">
        <v>70</v>
      </c>
      <c r="C24" s="95" t="s">
        <v>71</v>
      </c>
      <c r="D24" s="95" t="s">
        <v>72</v>
      </c>
      <c r="E24" s="95" t="s">
        <v>73</v>
      </c>
      <c r="F24" s="95" t="s">
        <v>45</v>
      </c>
      <c r="G24" s="95" t="s">
        <v>74</v>
      </c>
      <c r="H24" s="94"/>
      <c r="I24" s="93"/>
      <c r="J24" s="84"/>
      <c r="K24" s="83"/>
    </row>
    <row r="25" spans="1:11" ht="20.399999999999999" customHeight="1" x14ac:dyDescent="0.3">
      <c r="A25" s="95">
        <v>3</v>
      </c>
      <c r="B25" s="95" t="s">
        <v>75</v>
      </c>
      <c r="C25" s="95" t="s">
        <v>76</v>
      </c>
      <c r="D25" s="95" t="s">
        <v>77</v>
      </c>
      <c r="E25" s="95" t="s">
        <v>78</v>
      </c>
      <c r="F25" s="95" t="s">
        <v>47</v>
      </c>
      <c r="G25" s="95" t="s">
        <v>79</v>
      </c>
      <c r="H25" s="94"/>
      <c r="I25" s="93"/>
      <c r="J25" s="84"/>
      <c r="K25" s="83"/>
    </row>
    <row r="26" spans="1:11" ht="15.6" x14ac:dyDescent="0.3">
      <c r="A26" s="95">
        <v>4</v>
      </c>
      <c r="B26" s="95" t="s">
        <v>80</v>
      </c>
      <c r="C26" s="95" t="s">
        <v>81</v>
      </c>
      <c r="D26" s="95" t="s">
        <v>82</v>
      </c>
      <c r="E26" s="95" t="s">
        <v>83</v>
      </c>
      <c r="F26" s="95" t="s">
        <v>45</v>
      </c>
      <c r="G26" s="95" t="s">
        <v>84</v>
      </c>
      <c r="H26" s="94"/>
      <c r="I26" s="93"/>
      <c r="J26" s="84"/>
      <c r="K26" s="83"/>
    </row>
    <row r="27" spans="1:11" ht="15.6" x14ac:dyDescent="0.3">
      <c r="A27" s="95">
        <v>5</v>
      </c>
      <c r="B27" s="95" t="s">
        <v>85</v>
      </c>
      <c r="C27" s="95" t="s">
        <v>86</v>
      </c>
      <c r="D27" s="95" t="s">
        <v>87</v>
      </c>
      <c r="E27" s="95" t="s">
        <v>88</v>
      </c>
      <c r="F27" s="95" t="s">
        <v>20</v>
      </c>
      <c r="G27" s="95" t="s">
        <v>89</v>
      </c>
      <c r="H27" s="94"/>
      <c r="I27" s="93"/>
      <c r="J27" s="84"/>
      <c r="K27" s="83"/>
    </row>
    <row r="28" spans="1:11" ht="15.6" x14ac:dyDescent="0.3">
      <c r="A28" s="95">
        <v>6</v>
      </c>
      <c r="B28" s="95" t="s">
        <v>90</v>
      </c>
      <c r="C28" s="95" t="s">
        <v>91</v>
      </c>
      <c r="D28" s="95" t="s">
        <v>92</v>
      </c>
      <c r="E28" s="95" t="s">
        <v>93</v>
      </c>
      <c r="F28" s="95" t="s">
        <v>20</v>
      </c>
      <c r="G28" s="95" t="s">
        <v>94</v>
      </c>
      <c r="H28" s="94"/>
      <c r="I28" s="93"/>
      <c r="J28" s="84"/>
      <c r="K28" s="83"/>
    </row>
    <row r="29" spans="1:11" ht="15.6" x14ac:dyDescent="0.3">
      <c r="A29" s="95">
        <v>7</v>
      </c>
      <c r="B29" s="95" t="s">
        <v>95</v>
      </c>
      <c r="C29" s="95" t="s">
        <v>96</v>
      </c>
      <c r="D29" s="95" t="s">
        <v>97</v>
      </c>
      <c r="E29" s="95" t="s">
        <v>98</v>
      </c>
      <c r="F29" s="95" t="s">
        <v>20</v>
      </c>
      <c r="G29" s="95" t="s">
        <v>94</v>
      </c>
      <c r="H29" s="94"/>
      <c r="I29" s="93"/>
      <c r="J29" s="84"/>
      <c r="K29" s="83"/>
    </row>
    <row r="30" spans="1:11" ht="15.6" x14ac:dyDescent="0.3">
      <c r="A30" s="95">
        <v>8</v>
      </c>
      <c r="B30" s="95" t="s">
        <v>99</v>
      </c>
      <c r="C30" s="95" t="s">
        <v>100</v>
      </c>
      <c r="D30" s="95" t="s">
        <v>101</v>
      </c>
      <c r="E30" s="95" t="s">
        <v>102</v>
      </c>
      <c r="F30" s="95" t="s">
        <v>20</v>
      </c>
      <c r="G30" s="95" t="s">
        <v>94</v>
      </c>
      <c r="H30" s="94"/>
      <c r="I30" s="93"/>
      <c r="J30" s="84"/>
      <c r="K30" s="83"/>
    </row>
    <row r="31" spans="1:11" ht="15.6" x14ac:dyDescent="0.3">
      <c r="A31" s="95">
        <v>9</v>
      </c>
      <c r="B31" s="95" t="s">
        <v>103</v>
      </c>
      <c r="C31" s="95" t="s">
        <v>104</v>
      </c>
      <c r="D31" s="95" t="s">
        <v>105</v>
      </c>
      <c r="E31" s="95" t="s">
        <v>106</v>
      </c>
      <c r="F31" s="95" t="s">
        <v>45</v>
      </c>
      <c r="G31" s="95" t="s">
        <v>74</v>
      </c>
      <c r="H31" s="94"/>
      <c r="I31" s="93"/>
      <c r="J31" s="84"/>
      <c r="K31" s="83"/>
    </row>
    <row r="32" spans="1:11" ht="15.6" x14ac:dyDescent="0.3">
      <c r="A32" s="95">
        <v>10</v>
      </c>
      <c r="B32" s="95" t="s">
        <v>107</v>
      </c>
      <c r="C32" s="95" t="s">
        <v>108</v>
      </c>
      <c r="D32" s="95" t="s">
        <v>109</v>
      </c>
      <c r="E32" s="95" t="s">
        <v>110</v>
      </c>
      <c r="F32" s="95" t="s">
        <v>45</v>
      </c>
      <c r="G32" s="95" t="s">
        <v>74</v>
      </c>
      <c r="H32" s="94"/>
      <c r="I32" s="93"/>
      <c r="J32" s="84"/>
      <c r="K32" s="83"/>
    </row>
    <row r="33" spans="1:11" ht="15.6" x14ac:dyDescent="0.3">
      <c r="A33" s="95">
        <v>11</v>
      </c>
      <c r="B33" s="95" t="s">
        <v>111</v>
      </c>
      <c r="C33" s="95" t="s">
        <v>112</v>
      </c>
      <c r="D33" s="95" t="s">
        <v>113</v>
      </c>
      <c r="E33" s="95" t="s">
        <v>114</v>
      </c>
      <c r="F33" s="95" t="s">
        <v>45</v>
      </c>
      <c r="G33" s="95" t="s">
        <v>69</v>
      </c>
      <c r="H33" s="94"/>
      <c r="I33" s="93"/>
      <c r="J33" s="84"/>
      <c r="K33" s="83"/>
    </row>
    <row r="34" spans="1:11" ht="15.6" x14ac:dyDescent="0.3">
      <c r="A34" s="95">
        <v>12</v>
      </c>
      <c r="B34" s="95" t="s">
        <v>115</v>
      </c>
      <c r="C34" s="95" t="s">
        <v>116</v>
      </c>
      <c r="D34" s="95" t="s">
        <v>117</v>
      </c>
      <c r="E34" s="95" t="s">
        <v>118</v>
      </c>
      <c r="F34" s="95" t="s">
        <v>45</v>
      </c>
      <c r="G34" s="95" t="s">
        <v>69</v>
      </c>
      <c r="H34" s="94"/>
      <c r="I34" s="93"/>
      <c r="J34" s="84"/>
      <c r="K34" s="83"/>
    </row>
    <row r="35" spans="1:11" ht="15.6" x14ac:dyDescent="0.3">
      <c r="A35" s="95">
        <v>13</v>
      </c>
      <c r="B35" s="95" t="s">
        <v>119</v>
      </c>
      <c r="C35" s="95" t="s">
        <v>120</v>
      </c>
      <c r="D35" s="95" t="s">
        <v>121</v>
      </c>
      <c r="E35" s="95" t="s">
        <v>122</v>
      </c>
      <c r="F35" s="95" t="s">
        <v>45</v>
      </c>
      <c r="G35" s="95" t="s">
        <v>69</v>
      </c>
      <c r="H35" s="94"/>
      <c r="I35" s="93"/>
      <c r="J35" s="84"/>
      <c r="K35" s="83"/>
    </row>
    <row r="36" spans="1:11" ht="15.6" x14ac:dyDescent="0.3">
      <c r="A36" s="95">
        <v>14</v>
      </c>
      <c r="B36" s="95" t="s">
        <v>123</v>
      </c>
      <c r="C36" s="95" t="s">
        <v>124</v>
      </c>
      <c r="D36" s="95" t="s">
        <v>125</v>
      </c>
      <c r="E36" s="95" t="s">
        <v>126</v>
      </c>
      <c r="F36" s="95" t="s">
        <v>45</v>
      </c>
      <c r="G36" s="95" t="s">
        <v>74</v>
      </c>
      <c r="H36" s="94"/>
      <c r="I36" s="93"/>
      <c r="J36" s="84"/>
      <c r="K36" s="83"/>
    </row>
    <row r="37" spans="1:11" ht="16.2" thickBot="1" x14ac:dyDescent="0.35">
      <c r="A37" s="19"/>
      <c r="B37" s="20"/>
      <c r="C37" s="20"/>
      <c r="D37" s="1"/>
      <c r="E37" s="21"/>
      <c r="F37" s="12"/>
      <c r="G37" s="12"/>
      <c r="H37" s="22"/>
      <c r="I37" s="22"/>
      <c r="J37" s="23"/>
      <c r="K37" s="23"/>
    </row>
    <row r="38" spans="1:11" ht="15" thickTop="1" x14ac:dyDescent="0.25">
      <c r="A38" s="128" t="s">
        <v>3</v>
      </c>
      <c r="B38" s="129"/>
      <c r="C38" s="129"/>
      <c r="D38" s="129"/>
      <c r="E38" s="49"/>
      <c r="F38" s="49"/>
      <c r="G38" s="130" t="s">
        <v>25</v>
      </c>
      <c r="H38" s="130"/>
      <c r="I38" s="129"/>
      <c r="J38" s="130"/>
      <c r="K38" s="131"/>
    </row>
    <row r="39" spans="1:11" x14ac:dyDescent="0.25">
      <c r="A39" s="63" t="s">
        <v>33</v>
      </c>
      <c r="B39" s="18"/>
      <c r="C39" s="18"/>
      <c r="D39" s="64"/>
      <c r="E39" s="25"/>
      <c r="F39" s="61"/>
      <c r="G39" s="24" t="s">
        <v>21</v>
      </c>
      <c r="H39" s="57">
        <v>6</v>
      </c>
      <c r="I39" s="67"/>
      <c r="J39" s="41" t="s">
        <v>19</v>
      </c>
      <c r="K39" s="70">
        <f>COUNTIF(F23:F36,"ЗМС")</f>
        <v>0</v>
      </c>
    </row>
    <row r="40" spans="1:11" x14ac:dyDescent="0.25">
      <c r="A40" s="63" t="s">
        <v>34</v>
      </c>
      <c r="B40" s="18"/>
      <c r="C40" s="18"/>
      <c r="D40" s="64"/>
      <c r="E40" s="2"/>
      <c r="F40" s="62"/>
      <c r="G40" s="26" t="s">
        <v>43</v>
      </c>
      <c r="H40" s="56">
        <f>H41+H44</f>
        <v>14</v>
      </c>
      <c r="I40" s="59"/>
      <c r="J40" s="41" t="s">
        <v>15</v>
      </c>
      <c r="K40" s="70">
        <f>COUNTIF(F23:F36,"МСМК")</f>
        <v>0</v>
      </c>
    </row>
    <row r="41" spans="1:11" x14ac:dyDescent="0.25">
      <c r="A41" s="63" t="s">
        <v>35</v>
      </c>
      <c r="B41" s="18"/>
      <c r="C41" s="18"/>
      <c r="D41" s="64"/>
      <c r="E41" s="2"/>
      <c r="F41" s="62"/>
      <c r="G41" s="26" t="s">
        <v>44</v>
      </c>
      <c r="H41" s="56">
        <f>H42+H43+H45</f>
        <v>14</v>
      </c>
      <c r="I41" s="59"/>
      <c r="J41" s="41" t="s">
        <v>17</v>
      </c>
      <c r="K41" s="70">
        <f>COUNTIF(F23:F36,"МС")</f>
        <v>0</v>
      </c>
    </row>
    <row r="42" spans="1:11" x14ac:dyDescent="0.25">
      <c r="A42" s="63" t="s">
        <v>36</v>
      </c>
      <c r="B42" s="18"/>
      <c r="C42" s="18"/>
      <c r="D42" s="64"/>
      <c r="E42" s="2"/>
      <c r="F42" s="62"/>
      <c r="G42" s="26" t="s">
        <v>39</v>
      </c>
      <c r="H42" s="57">
        <f>COUNT(A23:A36)</f>
        <v>14</v>
      </c>
      <c r="I42" s="58"/>
      <c r="J42" s="41" t="s">
        <v>20</v>
      </c>
      <c r="K42" s="70">
        <f>COUNTIF(F23:F36,"КМС")</f>
        <v>4</v>
      </c>
    </row>
    <row r="43" spans="1:11" x14ac:dyDescent="0.25">
      <c r="A43" s="63"/>
      <c r="B43" s="18"/>
      <c r="C43" s="18"/>
      <c r="D43" s="64"/>
      <c r="E43" s="2"/>
      <c r="F43" s="62"/>
      <c r="G43" s="26" t="s">
        <v>40</v>
      </c>
      <c r="H43" s="57">
        <f>COUNTIF(A23:A36,"НФ")</f>
        <v>0</v>
      </c>
      <c r="I43" s="58"/>
      <c r="J43" s="75" t="s">
        <v>45</v>
      </c>
      <c r="K43" s="70">
        <f>COUNTIF(F23:F36,"1 сп.р.")</f>
        <v>9</v>
      </c>
    </row>
    <row r="44" spans="1:11" x14ac:dyDescent="0.25">
      <c r="A44" s="63"/>
      <c r="B44" s="18"/>
      <c r="C44" s="18"/>
      <c r="D44" s="64"/>
      <c r="E44" s="2"/>
      <c r="F44" s="62"/>
      <c r="G44" s="26" t="s">
        <v>41</v>
      </c>
      <c r="H44" s="42">
        <f>COUNTIF(A23:A36,"НС")</f>
        <v>0</v>
      </c>
      <c r="I44" s="60"/>
      <c r="J44" s="74" t="s">
        <v>47</v>
      </c>
      <c r="K44" s="70">
        <f>COUNTIF(F23:F36,"2 сп.р.")</f>
        <v>1</v>
      </c>
    </row>
    <row r="45" spans="1:11" x14ac:dyDescent="0.25">
      <c r="A45" s="63"/>
      <c r="B45" s="18"/>
      <c r="C45" s="18"/>
      <c r="D45" s="64"/>
      <c r="E45" s="28"/>
      <c r="F45" s="68"/>
      <c r="G45" s="26" t="s">
        <v>42</v>
      </c>
      <c r="H45" s="42">
        <f>COUNTIF(A23:A36,"ДСКВ")</f>
        <v>0</v>
      </c>
      <c r="I45" s="69"/>
      <c r="J45" s="73" t="s">
        <v>46</v>
      </c>
      <c r="K45" s="70">
        <f>COUNTIF(F23:F36,"3 сп.р.")</f>
        <v>0</v>
      </c>
    </row>
    <row r="46" spans="1:11" x14ac:dyDescent="0.25">
      <c r="A46" s="29"/>
      <c r="K46" s="30"/>
    </row>
    <row r="47" spans="1:11" ht="15.6" x14ac:dyDescent="0.25">
      <c r="A47" s="121" t="s">
        <v>2</v>
      </c>
      <c r="B47" s="122"/>
      <c r="C47" s="122"/>
      <c r="D47" s="122"/>
      <c r="E47" s="123" t="s">
        <v>7</v>
      </c>
      <c r="F47" s="123"/>
      <c r="G47" s="123"/>
      <c r="H47" s="123"/>
      <c r="I47" s="123" t="s">
        <v>37</v>
      </c>
      <c r="J47" s="123"/>
      <c r="K47" s="124"/>
    </row>
    <row r="48" spans="1:11" x14ac:dyDescent="0.25">
      <c r="A48" s="29"/>
      <c r="B48" s="2"/>
      <c r="C48" s="2"/>
      <c r="E48" s="2"/>
      <c r="F48" s="25"/>
      <c r="G48" s="25"/>
      <c r="H48" s="25"/>
      <c r="I48" s="25"/>
      <c r="J48" s="25"/>
      <c r="K48" s="34"/>
    </row>
    <row r="49" spans="1:11" x14ac:dyDescent="0.25">
      <c r="A49" s="31"/>
      <c r="D49" s="32"/>
      <c r="E49" s="65"/>
      <c r="F49" s="32"/>
      <c r="G49" s="32"/>
      <c r="H49" s="66"/>
      <c r="I49" s="66"/>
      <c r="J49" s="32"/>
      <c r="K49" s="33"/>
    </row>
    <row r="50" spans="1:11" x14ac:dyDescent="0.25">
      <c r="A50" s="31"/>
      <c r="D50" s="32"/>
      <c r="E50" s="65"/>
      <c r="F50" s="32"/>
      <c r="G50" s="32"/>
      <c r="H50" s="66"/>
      <c r="I50" s="66"/>
      <c r="J50" s="32"/>
      <c r="K50" s="33"/>
    </row>
    <row r="51" spans="1:11" x14ac:dyDescent="0.25">
      <c r="A51" s="31"/>
      <c r="D51" s="32"/>
      <c r="E51" s="65"/>
      <c r="F51" s="32"/>
      <c r="G51" s="32"/>
      <c r="H51" s="66"/>
      <c r="I51" s="66"/>
      <c r="J51" s="32"/>
      <c r="K51" s="33"/>
    </row>
    <row r="52" spans="1:11" x14ac:dyDescent="0.25">
      <c r="A52" s="31"/>
      <c r="D52" s="32"/>
      <c r="E52" s="65"/>
      <c r="F52" s="32"/>
      <c r="G52" s="32"/>
      <c r="H52" s="66"/>
      <c r="I52" s="66"/>
      <c r="J52" s="32"/>
      <c r="K52" s="33"/>
    </row>
    <row r="53" spans="1:11" ht="16.2" thickBot="1" x14ac:dyDescent="0.3">
      <c r="A53" s="125" t="str">
        <f>G18</f>
        <v>БУКОВА О.Ю.(IК, г. Пенза)</v>
      </c>
      <c r="B53" s="126"/>
      <c r="C53" s="126"/>
      <c r="D53" s="126"/>
      <c r="E53" s="126" t="str">
        <f>G17</f>
        <v>БОЯРОВ В.В. (ВК, г. Саранск)</v>
      </c>
      <c r="F53" s="126"/>
      <c r="G53" s="126"/>
      <c r="H53" s="126"/>
      <c r="I53" s="126" t="str">
        <f>G19</f>
        <v>КОЧЕТКОВ Д.А. (ВК, г. Саранск)</v>
      </c>
      <c r="J53" s="126"/>
      <c r="K53" s="127"/>
    </row>
    <row r="54" spans="1:11" ht="14.4" thickTop="1" x14ac:dyDescent="0.25"/>
    <row r="55" spans="1:11" ht="18" x14ac:dyDescent="0.25">
      <c r="A55" s="45"/>
      <c r="B55" s="46"/>
      <c r="C55" s="46"/>
      <c r="D55" s="45"/>
      <c r="E55" s="47"/>
      <c r="F55" s="45"/>
      <c r="G55" s="45"/>
      <c r="H55" s="48"/>
      <c r="I55" s="48"/>
      <c r="J55" s="45"/>
      <c r="K55" s="45"/>
    </row>
    <row r="56" spans="1:11" ht="21" x14ac:dyDescent="0.25">
      <c r="A56" s="43"/>
      <c r="B56" s="43"/>
      <c r="C56" s="44"/>
      <c r="D56" s="120"/>
      <c r="E56" s="120"/>
      <c r="F56" s="120"/>
      <c r="G56" s="120"/>
    </row>
    <row r="57" spans="1:11" ht="18" x14ac:dyDescent="0.25">
      <c r="D57" s="45"/>
    </row>
  </sheetData>
  <sortState ref="A23:G60">
    <sortCondition ref="A23:A60"/>
  </sortState>
  <mergeCells count="28">
    <mergeCell ref="A13:D13"/>
    <mergeCell ref="A14:D14"/>
    <mergeCell ref="A15:G15"/>
    <mergeCell ref="H15:K15"/>
    <mergeCell ref="D56:G56"/>
    <mergeCell ref="A47:D47"/>
    <mergeCell ref="E47:H47"/>
    <mergeCell ref="I47:K47"/>
    <mergeCell ref="A53:D53"/>
    <mergeCell ref="E53:H53"/>
    <mergeCell ref="I53:K53"/>
    <mergeCell ref="A38:D38"/>
    <mergeCell ref="G38:K38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2024-09-21T10:59:24Z</cp:lastPrinted>
  <dcterms:created xsi:type="dcterms:W3CDTF">1996-10-08T23:32:33Z</dcterms:created>
  <dcterms:modified xsi:type="dcterms:W3CDTF">2024-09-21T11:42:25Z</dcterms:modified>
</cp:coreProperties>
</file>