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8_{991B95E0-5DFF-4039-A9A3-91D59244D2BF}" xr6:coauthVersionLast="45" xr6:coauthVersionMax="45" xr10:uidLastSave="{00000000-0000-0000-0000-000000000000}"/>
  <bookViews>
    <workbookView xWindow="-108" yWindow="-108" windowWidth="23256" windowHeight="12576" xr2:uid="{748188B2-1C16-4F55-B84E-C3F76F0F7194}"/>
  </bookViews>
  <sheets>
    <sheet name="групповая гонка Юниорки" sheetId="1" r:id="rId1"/>
  </sheets>
  <definedNames>
    <definedName name="_xlnm.Print_Titles" localSheetId="0">'групповая гонка Юниорки'!$21:$22</definedName>
    <definedName name="_xlnm.Print_Area" localSheetId="0">'групповая гонка Юниорки'!$A$1:$L$52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G51" i="1"/>
  <c r="D51" i="1"/>
  <c r="J44" i="1"/>
  <c r="G44" i="1"/>
  <c r="D44" i="1"/>
  <c r="A44" i="1"/>
  <c r="L41" i="1"/>
  <c r="H41" i="1"/>
  <c r="L40" i="1"/>
  <c r="H40" i="1"/>
  <c r="L39" i="1"/>
  <c r="H39" i="1"/>
  <c r="L37" i="1"/>
  <c r="L36" i="1"/>
  <c r="L35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<sst xmlns="http://schemas.openxmlformats.org/spreadsheetml/2006/main" count="99" uniqueCount="86">
  <si>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</si>
  <si>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</si>
  <si>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</si>
  <si>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</si>
  <si>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</si>
  <si>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</si>
  <si>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</si>
  <si>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>шоссе - групповая гонка</t>
  </si>
  <si>
    <t>МЕСТО ПРОВЕДЕНИЯ: г. Воронеж</t>
  </si>
  <si>
    <t xml:space="preserve">НАЧАЛО ГОНКИ: 10ч 00м </t>
  </si>
  <si>
    <t>№ ВРВС: 0080521811Б</t>
  </si>
  <si>
    <t>ДАТА ПРОВЕДЕНИЯ: 15 мая 2024 года</t>
  </si>
  <si>
    <t>ОКОНЧАНИЕ ГОНКИ: 12ч 15м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</si>
  <si>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</si>
  <si>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</si>
  <si>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</si>
  <si>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</si>
  <si>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</si>
  <si>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</si>
  <si>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</si>
  <si>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</si>
  <si>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</si>
  <si>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</si>
  <si>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</si>
  <si>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</si>
  <si>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</si>
  <si>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</si>
  <si>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</si>
  <si>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</si>
  <si>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</si>
  <si>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</si>
  <si>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</si>
  <si>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</si>
  <si>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</si>
  <si>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</si>
  <si>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</si>
  <si>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</si>
  <si>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</si>
  <si>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</si>
  <si>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</si>
  <si>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10130755980</t>
  </si>
  <si>
    <t>КАНИЩЕВА Софья</t>
  </si>
  <si>
    <t>КМС</t>
  </si>
  <si>
    <t>Воронежская область ГБУ ДО ВО «СШОР № 1»</t>
  </si>
  <si>
    <t>UCI ID 10104582754</t>
  </si>
  <si>
    <t>ТКАЧУК Анастасия</t>
  </si>
  <si>
    <t>Воронежская область МБУДО СШОР №8</t>
  </si>
  <si>
    <t>UCI ID 10124554044</t>
  </si>
  <si>
    <t>КАРТОВЕЦ Дарья</t>
  </si>
  <si>
    <t>UCI ID 10126583566</t>
  </si>
  <si>
    <t>КРАСУЛИНА Марина</t>
  </si>
  <si>
    <t>Московская обл. ГБУ ДО МО "СШОР ПО ВЕЛОСПОРТУ"</t>
  </si>
  <si>
    <t>UCI ID 10127774747</t>
  </si>
  <si>
    <t>БУЛАВКИНА Анастасия</t>
  </si>
  <si>
    <t>Московская обл   ГБУ МО «ЦСП ОВС»,  ГБУ ДО  МО «СШОР ПО ВЕЛОСПОРТУ»</t>
  </si>
  <si>
    <t>UCI ID 10113497761</t>
  </si>
  <si>
    <t>ДЮКАРЕВА Дарья</t>
  </si>
  <si>
    <t>Белгородская область</t>
  </si>
  <si>
    <t>БЕРЕБНЕВА Екатерина</t>
  </si>
  <si>
    <t>Тульская область МОУ ДО Ясногорского района</t>
  </si>
  <si>
    <t>САМОФАЛОВА Елизавета</t>
  </si>
  <si>
    <t>Орловская область МБУ ДО "Спортивна школа №1 г. Орла"</t>
  </si>
  <si>
    <t>КАРТЫШОВА Яна</t>
  </si>
  <si>
    <t>ЧИМИРЗАЕВА Манзура</t>
  </si>
  <si>
    <t>ПОГОДНЫЕ УСЛОВИЯ</t>
  </si>
  <si>
    <t>СТАТИСТИКА ГОНКИ</t>
  </si>
  <si>
    <t>Температура: +14+17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</si>
  <si>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</si>
  <si>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</si>
  <si>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</si>
  <si>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</si>
  <si>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</si>
  <si>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</si>
  <si>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</si>
  <si>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</si>
  <si>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</si>
  <si>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</si>
  <si>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</si>
  <si>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</si>
  <si>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</si>
  <si>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</si>
  <si>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</si>
  <si>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</si>
  <si>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</si>
  <si>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МЕЖРЕГИОНАЛЬНЫЕ СОРЕВНОВАНИЯ (ПЦФО)</t>
  </si>
  <si>
    <t>ЮНИОРКИ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</si>
</sst>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hh:mm:ss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14" fontId="12" fillId="2" borderId="0" xfId="2" applyNumberFormat="1" applyFont="1" applyFill="1" applyAlignment="1">
      <alignment horizontal="center" vertical="center"/>
    </xf>
    <xf numFmtId="49" fontId="1" fillId="2" borderId="0" xfId="2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/>
    </xf>
    <xf numFmtId="21" fontId="1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left" vertical="center"/>
    </xf>
    <xf numFmtId="14" fontId="1" fillId="2" borderId="0" xfId="2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9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top"/>
    </xf>
  </cellXfs>
  <cellStyles count="3">
    <cellStyle name="Обычный" xfId="0" builtinId="0"/>
    <cellStyle name="Обычный 2" xfId="2" xr:uid="{D739900B-4250-4BD8-91E6-462D37C1C8A6}"/>
    <cellStyle name="Обычный_Стартовый протокол Смирнов_20101106_Results" xfId="1" xr:uid="{A706F87A-F299-4424-AE11-0F50799729E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179032</xdr:colOff>
      <xdr:row>3</xdr:row>
      <xdr:rowOff>96039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E65986C-BEC8-4F3E-9EAE-A392E8D0FE6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554317" cy="659919"/>
        </a:xfrm>
        <a:prstGeom prst="rect">
          <a:avLst/>
        </a:prstGeom>
      </xdr:spPr>
    </xdr:pic>
    <xdr:clientData/>
  </xdr:twoCellAnchor>
  <xdr:twoCellAnchor editAs="oneCell">
    <xdr:from>
      <xdr:col>1</xdr:col>
      <xdr:colOff>401956</xdr:colOff>
      <xdr:row>0</xdr:row>
      <xdr:rowOff>47626</xdr:rowOff>
    </xdr:from>
    <xdr:to>
      <xdr:col>2</xdr:col>
      <xdr:colOff>950628</xdr:colOff>
      <xdr:row>3</xdr:row>
      <xdr:rowOff>66675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62AC4A-3ACA-446E-91FB-2A7C55B2CF0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6" y="47626"/>
          <a:ext cx="1028732" cy="659129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4C83B43D-9DB5-4478-BF05-B715ECD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31165" y="47626"/>
          <a:ext cx="523875" cy="59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3</xdr:row>
      <xdr:rowOff>11389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1F96C7C-F7F4-46F0-B512-FE234C102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0790" y="66675"/>
          <a:ext cx="571500" cy="584794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45</xdr:row>
      <xdr:rowOff>19050</xdr:rowOff>
    </xdr:from>
    <xdr:to>
      <xdr:col>6</xdr:col>
      <xdr:colOff>137922</xdr:colOff>
      <xdr:row>49</xdr:row>
      <xdr:rowOff>102870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95FD975-46BB-4528-B982-6373C8D7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495" y="8911590"/>
          <a:ext cx="3660267" cy="93726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45</xdr:row>
      <xdr:rowOff>85725</xdr:rowOff>
    </xdr:from>
    <xdr:to>
      <xdr:col>11</xdr:col>
      <xdr:colOff>260223</xdr:colOff>
      <xdr:row>48</xdr:row>
      <xdr:rowOff>105156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1AB937C-D2E3-464D-91B3-16C46ECC0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0" y="8978265"/>
          <a:ext cx="946023" cy="659511"/>
        </a:xfrm>
        <a:prstGeom prst="rect">
          <a:avLst/>
        </a:prstGeom>
      </xdr:spPr>
    </xdr:pic>
    <xdr:clientData/>
  </xdr:twoCellAnchor>
  <xdr:twoCellAnchor editAs="oneCell">
    <xdr:from>
      <xdr:col>6</xdr:col>
      <xdr:colOff>2447925</xdr:colOff>
      <xdr:row>44</xdr:row>
      <xdr:rowOff>209550</xdr:rowOff>
    </xdr:from>
    <xdr:to>
      <xdr:col>6</xdr:col>
      <xdr:colOff>3633597</xdr:colOff>
      <xdr:row>49</xdr:row>
      <xdr:rowOff>83439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AF92DC0-5A2A-499E-90A3-551FF06FB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4765" y="8888730"/>
          <a:ext cx="1185672" cy="940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8D2C-1DBA-44F6-9028-2A93EFB1453F}">
  <sheetPr>
    <tabColor theme="3" tint="-0.249977111117893"/>
    <pageSetUpPr fitToPage="1"/>
  </sheetPr>
  <dimension ref="A1:Q169"/>
  <sheetViews>
    <sheetView tabSelected="1" view="pageBreakPreview" zoomScaleNormal="100" zoomScaleSheetLayoutView="100" workbookViewId="0">
      <selection activeCell="A4" sqref="A4:L4"/>
    </sheetView>
  </sheetViews>
  <sheetFormatPr defaultColWidth="9.109375" defaultRowHeight="13.8" x14ac:dyDescent="0.25"/>
  <cols>
    <col min="1" max="1" width="7" style="10" customWidth="1"/>
    <col min="2" max="2" width="7" style="20" customWidth="1"/>
    <col min="3" max="3" width="18" style="20" bestFit="1" customWidth="1"/>
    <col min="4" max="4" width="24.44140625" style="10" bestFit="1" customWidth="1"/>
    <col min="5" max="5" width="11.6640625" style="10" customWidth="1"/>
    <col min="6" max="6" width="7.6640625" style="10" customWidth="1"/>
    <col min="7" max="7" width="72.109375" style="10" bestFit="1" customWidth="1"/>
    <col min="8" max="9" width="11.44140625" style="10" customWidth="1"/>
    <col min="10" max="10" width="11.6640625" style="15" customWidth="1"/>
    <col min="11" max="11" width="13.33203125" style="10" customWidth="1"/>
    <col min="12" max="12" width="18.6640625" style="10" customWidth="1"/>
    <col min="13" max="16384" width="9.109375" style="10"/>
  </cols>
  <sheetData>
    <row r="1" spans="1:17" s="2" customFormat="1" ht="1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2" customFormat="1" ht="17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s="2" customFormat="1" ht="17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s="2" customFormat="1" ht="17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s="2" customFormat="1" ht="6" customHeight="1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O5" s="3"/>
    </row>
    <row r="6" spans="1:17" s="5" customFormat="1" ht="23.25" customHeight="1" x14ac:dyDescent="0.5">
      <c r="A6" s="4" t="s">
        <v>84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Q6" s="6"/>
    </row>
    <row r="7" spans="1:17" s="2" customFormat="1" ht="18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7" s="2" customFormat="1" ht="4.5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s="2" customFormat="1" ht="19.5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s="2" customFormat="1" ht="18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s="2" customFormat="1" ht="19.5" customHeight="1" x14ac:dyDescent="0.25">
      <c r="A11" s="7" t="s">
        <v>85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7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7" x14ac:dyDescent="0.25">
      <c r="A13" s="11" t="s">
        <v>8</v>
      </c>
      <c r="B13" s="11"/>
      <c r="C13" s="11"/>
      <c r="D13" s="11"/>
      <c r="E13" s="12"/>
      <c r="G13" s="10" t="s">
        <v>9</v>
      </c>
      <c r="H13" s="13"/>
      <c r="I13" s="14"/>
      <c r="K13" s="16"/>
      <c r="L13" s="16" t="s">
        <v>10</v>
      </c>
    </row>
    <row r="14" spans="1:17" x14ac:dyDescent="0.25">
      <c r="A14" s="11" t="s">
        <v>11</v>
      </c>
      <c r="B14" s="11"/>
      <c r="C14" s="11"/>
      <c r="D14" s="11"/>
      <c r="E14" s="12"/>
      <c r="G14" s="10" t="s">
        <v>12</v>
      </c>
      <c r="H14" s="13"/>
      <c r="I14" s="14"/>
      <c r="K14" s="16"/>
      <c r="L14" s="16" t="s">
        <v>13</v>
      </c>
    </row>
    <row r="15" spans="1:17" x14ac:dyDescent="0.25">
      <c r="A15" s="17" t="s">
        <v>14</v>
      </c>
      <c r="B15" s="17"/>
      <c r="C15" s="17"/>
      <c r="D15" s="17"/>
      <c r="E15" s="17"/>
      <c r="F15" s="17"/>
      <c r="G15" s="18"/>
      <c r="H15" s="19" t="s">
        <v>15</v>
      </c>
      <c r="I15" s="19"/>
      <c r="J15" s="19"/>
      <c r="K15" s="19"/>
      <c r="L15" s="19"/>
    </row>
    <row r="16" spans="1:17" x14ac:dyDescent="0.25">
      <c r="A16" s="10" t="s">
        <v>16</v>
      </c>
      <c r="E16" s="16" t="s">
        <v>4</v>
      </c>
      <c r="G16" s="21"/>
      <c r="H16" s="22" t="s">
        <v>17</v>
      </c>
      <c r="I16" s="22"/>
      <c r="J16" s="22"/>
      <c r="K16" s="22"/>
      <c r="L16" s="22"/>
    </row>
    <row r="17" spans="1:12" x14ac:dyDescent="0.25">
      <c r="A17" s="10" t="s">
        <v>18</v>
      </c>
      <c r="D17" s="16"/>
      <c r="E17" s="12"/>
      <c r="G17" s="21" t="s">
        <v>19</v>
      </c>
      <c r="H17" s="23" t="s">
        <v>20</v>
      </c>
      <c r="I17" s="14"/>
      <c r="J17" s="14"/>
      <c r="K17" s="14"/>
      <c r="L17" s="24">
        <v>5</v>
      </c>
    </row>
    <row r="18" spans="1:12" x14ac:dyDescent="0.25">
      <c r="A18" s="10" t="s">
        <v>21</v>
      </c>
      <c r="D18" s="16"/>
      <c r="E18" s="12"/>
      <c r="G18" s="21" t="s">
        <v>22</v>
      </c>
      <c r="H18" s="23" t="s">
        <v>23</v>
      </c>
      <c r="I18" s="14"/>
      <c r="J18" s="14"/>
      <c r="K18" s="14"/>
      <c r="L18" s="24">
        <v>9</v>
      </c>
    </row>
    <row r="19" spans="1:12" x14ac:dyDescent="0.25">
      <c r="A19" s="10" t="s">
        <v>24</v>
      </c>
      <c r="E19" s="12"/>
      <c r="G19" s="21" t="s">
        <v>25</v>
      </c>
      <c r="H19" s="25" t="s">
        <v>26</v>
      </c>
      <c r="I19" s="14"/>
      <c r="J19" s="20">
        <v>60</v>
      </c>
      <c r="L19" s="26" t="s">
        <v>27</v>
      </c>
    </row>
    <row r="20" spans="1:12" x14ac:dyDescent="0.25">
      <c r="G20" s="27"/>
    </row>
    <row r="21" spans="1:12" s="32" customFormat="1" ht="12" customHeight="1" x14ac:dyDescent="0.25">
      <c r="A21" s="28" t="s">
        <v>28</v>
      </c>
      <c r="B21" s="29" t="s">
        <v>29</v>
      </c>
      <c r="C21" s="29" t="s">
        <v>30</v>
      </c>
      <c r="D21" s="29" t="s">
        <v>31</v>
      </c>
      <c r="E21" s="29" t="s">
        <v>32</v>
      </c>
      <c r="F21" s="29" t="s">
        <v>33</v>
      </c>
      <c r="G21" s="29" t="s">
        <v>34</v>
      </c>
      <c r="H21" s="29" t="s">
        <v>35</v>
      </c>
      <c r="I21" s="29" t="s">
        <v>36</v>
      </c>
      <c r="J21" s="30" t="s">
        <v>37</v>
      </c>
      <c r="K21" s="31" t="s">
        <v>38</v>
      </c>
      <c r="L21" s="31" t="s">
        <v>39</v>
      </c>
    </row>
    <row r="22" spans="1:12" s="32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31"/>
      <c r="L22" s="31"/>
    </row>
    <row r="23" spans="1:12" s="2" customFormat="1" ht="17.25" customHeight="1" x14ac:dyDescent="0.25">
      <c r="A23" s="33">
        <v>1</v>
      </c>
      <c r="B23" s="33">
        <v>2</v>
      </c>
      <c r="C23" s="34" t="s">
        <v>40</v>
      </c>
      <c r="D23" s="35" t="s">
        <v>41</v>
      </c>
      <c r="E23" s="36">
        <v>39067</v>
      </c>
      <c r="F23" s="37" t="s">
        <v>42</v>
      </c>
      <c r="G23" s="38" t="s">
        <v>43</v>
      </c>
      <c r="H23" s="39">
        <v>6.7407407407407416E-2</v>
      </c>
      <c r="I23" s="40"/>
      <c r="J23" s="41">
        <f>$J$19/((H23*24))</f>
        <v>37.08791208791208</v>
      </c>
      <c r="K23" s="42"/>
      <c r="L23" s="42"/>
    </row>
    <row r="24" spans="1:12" s="2" customFormat="1" ht="17.25" customHeight="1" x14ac:dyDescent="0.25">
      <c r="A24" s="33">
        <v>2</v>
      </c>
      <c r="B24" s="33">
        <v>1</v>
      </c>
      <c r="C24" s="34" t="s">
        <v>44</v>
      </c>
      <c r="D24" s="43" t="s">
        <v>45</v>
      </c>
      <c r="E24" s="44">
        <v>38833</v>
      </c>
      <c r="F24" s="37" t="s">
        <v>42</v>
      </c>
      <c r="G24" s="38" t="s">
        <v>46</v>
      </c>
      <c r="H24" s="39">
        <v>6.7407407407407416E-2</v>
      </c>
      <c r="I24" s="40">
        <f>H24-$H$23</f>
        <v>0</v>
      </c>
      <c r="J24" s="41">
        <f t="shared" ref="J24:J32" si="0">$J$19/((H24*24))</f>
        <v>37.08791208791208</v>
      </c>
      <c r="K24" s="42"/>
      <c r="L24" s="42"/>
    </row>
    <row r="25" spans="1:12" s="2" customFormat="1" ht="17.25" customHeight="1" x14ac:dyDescent="0.25">
      <c r="A25" s="33">
        <v>3</v>
      </c>
      <c r="B25" s="33">
        <v>3</v>
      </c>
      <c r="C25" s="34" t="s">
        <v>47</v>
      </c>
      <c r="D25" s="43" t="s">
        <v>48</v>
      </c>
      <c r="E25" s="44">
        <v>39404</v>
      </c>
      <c r="F25" s="38" t="s">
        <v>42</v>
      </c>
      <c r="G25" s="38" t="s">
        <v>46</v>
      </c>
      <c r="H25" s="39">
        <v>7.0601851851851846E-2</v>
      </c>
      <c r="I25" s="40">
        <f t="shared" ref="I25:I32" si="1">H25-$H$23</f>
        <v>3.1944444444444303E-3</v>
      </c>
      <c r="J25" s="41">
        <f t="shared" si="0"/>
        <v>35.409836065573778</v>
      </c>
      <c r="K25" s="42"/>
      <c r="L25" s="42"/>
    </row>
    <row r="26" spans="1:12" s="2" customFormat="1" ht="17.25" customHeight="1" x14ac:dyDescent="0.25">
      <c r="A26" s="33">
        <v>4</v>
      </c>
      <c r="B26" s="33">
        <v>7</v>
      </c>
      <c r="C26" s="34" t="s">
        <v>49</v>
      </c>
      <c r="D26" s="43" t="s">
        <v>50</v>
      </c>
      <c r="E26" s="44">
        <v>38923</v>
      </c>
      <c r="F26" s="38">
        <v>1</v>
      </c>
      <c r="G26" s="38" t="s">
        <v>51</v>
      </c>
      <c r="H26" s="39">
        <v>7.3796296296296304E-2</v>
      </c>
      <c r="I26" s="40">
        <f t="shared" si="1"/>
        <v>6.3888888888888884E-3</v>
      </c>
      <c r="J26" s="41">
        <f t="shared" si="0"/>
        <v>33.877038895859471</v>
      </c>
      <c r="K26" s="42"/>
      <c r="L26" s="42"/>
    </row>
    <row r="27" spans="1:12" s="2" customFormat="1" ht="17.25" customHeight="1" x14ac:dyDescent="0.25">
      <c r="A27" s="33">
        <v>5</v>
      </c>
      <c r="B27" s="33">
        <v>9</v>
      </c>
      <c r="C27" s="34" t="s">
        <v>52</v>
      </c>
      <c r="D27" s="43" t="s">
        <v>53</v>
      </c>
      <c r="E27" s="44">
        <v>39361</v>
      </c>
      <c r="F27" s="38" t="s">
        <v>42</v>
      </c>
      <c r="G27" s="38" t="s">
        <v>54</v>
      </c>
      <c r="H27" s="39">
        <v>7.6990740740740707E-2</v>
      </c>
      <c r="I27" s="40">
        <f t="shared" si="1"/>
        <v>9.583333333333291E-3</v>
      </c>
      <c r="J27" s="41">
        <f t="shared" si="0"/>
        <v>32.471437161755873</v>
      </c>
      <c r="K27" s="42"/>
      <c r="L27" s="42"/>
    </row>
    <row r="28" spans="1:12" s="2" customFormat="1" ht="17.25" customHeight="1" x14ac:dyDescent="0.25">
      <c r="A28" s="33">
        <v>6</v>
      </c>
      <c r="B28" s="33">
        <v>10</v>
      </c>
      <c r="C28" s="34" t="s">
        <v>55</v>
      </c>
      <c r="D28" s="43" t="s">
        <v>56</v>
      </c>
      <c r="E28" s="44">
        <v>39114</v>
      </c>
      <c r="F28" s="38" t="s">
        <v>42</v>
      </c>
      <c r="G28" s="45" t="s">
        <v>57</v>
      </c>
      <c r="H28" s="39">
        <v>8.0185185185185096E-2</v>
      </c>
      <c r="I28" s="40">
        <f t="shared" si="1"/>
        <v>1.277777777777768E-2</v>
      </c>
      <c r="J28" s="41">
        <f t="shared" si="0"/>
        <v>31.177829099307193</v>
      </c>
      <c r="K28" s="42"/>
      <c r="L28" s="42"/>
    </row>
    <row r="29" spans="1:12" s="2" customFormat="1" ht="17.25" customHeight="1" x14ac:dyDescent="0.25">
      <c r="A29" s="33">
        <v>7</v>
      </c>
      <c r="B29" s="33">
        <v>11</v>
      </c>
      <c r="C29" s="33"/>
      <c r="D29" s="43" t="s">
        <v>58</v>
      </c>
      <c r="E29" s="44">
        <v>39336</v>
      </c>
      <c r="F29" s="38" t="s">
        <v>42</v>
      </c>
      <c r="G29" s="38" t="s">
        <v>59</v>
      </c>
      <c r="H29" s="39">
        <v>8.3379629629629595E-2</v>
      </c>
      <c r="I29" s="40">
        <f t="shared" si="1"/>
        <v>1.5972222222222179E-2</v>
      </c>
      <c r="J29" s="41">
        <f t="shared" si="0"/>
        <v>29.983342587451428</v>
      </c>
      <c r="K29" s="42"/>
      <c r="L29" s="42"/>
    </row>
    <row r="30" spans="1:12" s="2" customFormat="1" ht="17.25" customHeight="1" x14ac:dyDescent="0.25">
      <c r="A30" s="33">
        <v>8</v>
      </c>
      <c r="B30" s="33">
        <v>4</v>
      </c>
      <c r="C30" s="33"/>
      <c r="D30" s="46" t="s">
        <v>60</v>
      </c>
      <c r="E30" s="47">
        <v>38918</v>
      </c>
      <c r="F30" s="45">
        <v>1</v>
      </c>
      <c r="G30" s="45" t="s">
        <v>61</v>
      </c>
      <c r="H30" s="39">
        <v>8.6574074074073998E-2</v>
      </c>
      <c r="I30" s="40">
        <f t="shared" si="1"/>
        <v>1.9166666666666582E-2</v>
      </c>
      <c r="J30" s="41">
        <f t="shared" si="0"/>
        <v>28.877005347593613</v>
      </c>
      <c r="K30" s="42"/>
      <c r="L30" s="42"/>
    </row>
    <row r="31" spans="1:12" s="2" customFormat="1" ht="17.25" customHeight="1" x14ac:dyDescent="0.25">
      <c r="A31" s="33">
        <v>9</v>
      </c>
      <c r="B31" s="33">
        <v>12</v>
      </c>
      <c r="C31" s="33"/>
      <c r="D31" s="43" t="s">
        <v>62</v>
      </c>
      <c r="E31" s="44">
        <v>39367</v>
      </c>
      <c r="F31" s="38" t="s">
        <v>42</v>
      </c>
      <c r="G31" s="38" t="s">
        <v>59</v>
      </c>
      <c r="H31" s="39">
        <v>8.97685185185184E-2</v>
      </c>
      <c r="I31" s="40">
        <f t="shared" si="1"/>
        <v>2.2361111111110984E-2</v>
      </c>
      <c r="J31" s="41">
        <f t="shared" si="0"/>
        <v>27.849406910778789</v>
      </c>
      <c r="K31" s="42"/>
      <c r="L31" s="42"/>
    </row>
    <row r="32" spans="1:12" s="2" customFormat="1" ht="17.25" customHeight="1" x14ac:dyDescent="0.25">
      <c r="A32" s="33">
        <v>10</v>
      </c>
      <c r="B32" s="33">
        <v>5</v>
      </c>
      <c r="C32" s="33"/>
      <c r="D32" s="46" t="s">
        <v>63</v>
      </c>
      <c r="E32" s="47">
        <v>38844</v>
      </c>
      <c r="F32" s="45">
        <v>1</v>
      </c>
      <c r="G32" s="45" t="s">
        <v>61</v>
      </c>
      <c r="H32" s="39">
        <v>9.2962962962962803E-2</v>
      </c>
      <c r="I32" s="40">
        <f t="shared" si="1"/>
        <v>2.5555555555555387E-2</v>
      </c>
      <c r="J32" s="41">
        <f t="shared" si="0"/>
        <v>26.892430278884508</v>
      </c>
      <c r="K32" s="42"/>
      <c r="L32" s="42"/>
    </row>
    <row r="33" spans="1:12" s="2" customFormat="1" ht="17.2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s="2" customFormat="1" ht="17.25" customHeight="1" x14ac:dyDescent="0.25">
      <c r="A34" s="17" t="s">
        <v>64</v>
      </c>
      <c r="B34" s="17"/>
      <c r="C34" s="17"/>
      <c r="D34" s="17"/>
      <c r="E34" s="48"/>
      <c r="F34" s="48"/>
      <c r="G34" s="17" t="s">
        <v>65</v>
      </c>
      <c r="H34" s="17"/>
      <c r="I34" s="17"/>
      <c r="J34" s="17"/>
      <c r="K34" s="17"/>
      <c r="L34" s="17"/>
    </row>
    <row r="35" spans="1:12" s="2" customFormat="1" ht="17.25" customHeight="1" x14ac:dyDescent="0.25">
      <c r="A35" s="49" t="s">
        <v>66</v>
      </c>
      <c r="B35" s="49"/>
      <c r="C35" s="50"/>
      <c r="D35" s="49"/>
      <c r="E35" s="49"/>
      <c r="F35" s="49"/>
      <c r="G35" s="50" t="s">
        <v>67</v>
      </c>
      <c r="H35" s="51">
        <v>5</v>
      </c>
      <c r="I35" s="52"/>
      <c r="J35" s="49"/>
      <c r="K35" s="53" t="s">
        <v>68</v>
      </c>
      <c r="L35" s="54">
        <f>COUNTIF(F23:F141,"ЗМС")</f>
        <v>0</v>
      </c>
    </row>
    <row r="36" spans="1:12" s="2" customFormat="1" ht="17.25" customHeight="1" x14ac:dyDescent="0.25">
      <c r="A36" s="49" t="s">
        <v>69</v>
      </c>
      <c r="B36" s="49"/>
      <c r="C36" s="55"/>
      <c r="D36" s="49"/>
      <c r="E36" s="49"/>
      <c r="F36" s="49"/>
      <c r="G36" s="50" t="s">
        <v>70</v>
      </c>
      <c r="H36" s="51">
        <v>10</v>
      </c>
      <c r="I36" s="52"/>
      <c r="J36" s="49"/>
      <c r="K36" s="53" t="s">
        <v>71</v>
      </c>
      <c r="L36" s="54">
        <f>COUNTIF(F23:F141,"МСМК")</f>
        <v>0</v>
      </c>
    </row>
    <row r="37" spans="1:12" s="2" customFormat="1" ht="17.25" customHeight="1" x14ac:dyDescent="0.25">
      <c r="A37" s="49" t="s">
        <v>72</v>
      </c>
      <c r="B37" s="49"/>
      <c r="C37" s="54"/>
      <c r="D37" s="49"/>
      <c r="E37" s="49"/>
      <c r="F37" s="49"/>
      <c r="G37" s="50" t="s">
        <v>73</v>
      </c>
      <c r="H37" s="51">
        <v>10</v>
      </c>
      <c r="I37" s="52"/>
      <c r="J37" s="49"/>
      <c r="K37" s="53" t="s">
        <v>74</v>
      </c>
      <c r="L37" s="54">
        <f>COUNTIF(F23:F141,"МС")</f>
        <v>0</v>
      </c>
    </row>
    <row r="38" spans="1:12" s="2" customFormat="1" ht="17.25" customHeight="1" x14ac:dyDescent="0.25">
      <c r="A38" s="49" t="s">
        <v>75</v>
      </c>
      <c r="B38" s="49"/>
      <c r="C38" s="54"/>
      <c r="D38" s="49"/>
      <c r="E38" s="49"/>
      <c r="F38" s="49"/>
      <c r="G38" s="50" t="s">
        <v>76</v>
      </c>
      <c r="H38" s="51">
        <v>10</v>
      </c>
      <c r="I38" s="52"/>
      <c r="J38" s="49"/>
      <c r="K38" s="53" t="s">
        <v>42</v>
      </c>
      <c r="L38" s="54">
        <v>0</v>
      </c>
    </row>
    <row r="39" spans="1:12" s="2" customFormat="1" ht="17.25" customHeight="1" x14ac:dyDescent="0.25">
      <c r="A39" s="49"/>
      <c r="B39" s="49"/>
      <c r="C39" s="54"/>
      <c r="D39" s="49"/>
      <c r="E39" s="49"/>
      <c r="F39" s="49"/>
      <c r="G39" s="50" t="s">
        <v>77</v>
      </c>
      <c r="H39" s="51">
        <f>COUNTIF(A13:A33,"НФ")</f>
        <v>0</v>
      </c>
      <c r="I39" s="52"/>
      <c r="J39" s="49"/>
      <c r="K39" s="53" t="s">
        <v>78</v>
      </c>
      <c r="L39" s="54">
        <f>COUNTIF(F23:F141,"1 СР")</f>
        <v>0</v>
      </c>
    </row>
    <row r="40" spans="1:12" s="2" customFormat="1" ht="17.25" customHeight="1" x14ac:dyDescent="0.25">
      <c r="A40" s="49"/>
      <c r="B40" s="49"/>
      <c r="C40" s="54"/>
      <c r="D40" s="49"/>
      <c r="E40" s="49"/>
      <c r="F40" s="49"/>
      <c r="G40" s="53" t="s">
        <v>79</v>
      </c>
      <c r="H40" s="51">
        <f>COUNTIF(A13:A33,"ЛИМ")</f>
        <v>0</v>
      </c>
      <c r="I40" s="52"/>
      <c r="J40" s="49"/>
      <c r="K40" s="56" t="s">
        <v>80</v>
      </c>
      <c r="L40" s="54">
        <f>COUNTIF(F23:F141,"2 СР")</f>
        <v>0</v>
      </c>
    </row>
    <row r="41" spans="1:12" s="2" customFormat="1" ht="17.25" customHeight="1" x14ac:dyDescent="0.25">
      <c r="A41" s="49"/>
      <c r="B41" s="49"/>
      <c r="C41" s="49"/>
      <c r="D41" s="49"/>
      <c r="E41" s="49"/>
      <c r="F41" s="49"/>
      <c r="G41" s="50" t="s">
        <v>81</v>
      </c>
      <c r="H41" s="51">
        <f>COUNTIF(A13:A33,"ДСКВ")</f>
        <v>0</v>
      </c>
      <c r="I41" s="52"/>
      <c r="J41" s="49"/>
      <c r="K41" s="56" t="s">
        <v>82</v>
      </c>
      <c r="L41" s="54">
        <f>COUNTIF(F23:F141,"3 СР")</f>
        <v>0</v>
      </c>
    </row>
    <row r="42" spans="1:12" s="2" customFormat="1" ht="17.25" customHeight="1" x14ac:dyDescent="0.25">
      <c r="A42" s="49"/>
      <c r="B42" s="49"/>
      <c r="C42" s="49"/>
      <c r="D42" s="49"/>
      <c r="E42" s="49"/>
      <c r="F42" s="49"/>
      <c r="G42" s="50" t="s">
        <v>83</v>
      </c>
      <c r="H42" s="51">
        <v>0</v>
      </c>
      <c r="I42" s="52"/>
      <c r="J42" s="49"/>
      <c r="K42" s="49"/>
      <c r="L42" s="49"/>
    </row>
    <row r="43" spans="1:12" s="2" customFormat="1" ht="17.25" customHeight="1" x14ac:dyDescent="0.25">
      <c r="A43" s="10"/>
      <c r="B43" s="20"/>
      <c r="C43" s="20"/>
      <c r="D43" s="10"/>
      <c r="E43" s="10"/>
      <c r="F43" s="10"/>
      <c r="G43" s="10"/>
      <c r="H43" s="10"/>
      <c r="I43" s="10"/>
      <c r="J43" s="15"/>
      <c r="K43" s="10"/>
      <c r="L43" s="10"/>
    </row>
    <row r="44" spans="1:12" s="2" customFormat="1" ht="17.25" customHeight="1" x14ac:dyDescent="0.25">
      <c r="A44" s="17" t="str">
        <f>A16</f>
        <v>ТЕХНИЧЕСКИЙ ДЕЛЕГАТ ФВСР:</v>
      </c>
      <c r="B44" s="17"/>
      <c r="C44" s="17"/>
      <c r="D44" s="17" t="str">
        <f>A17</f>
        <v>ГЛАВНЫЙ СУДЬЯ:</v>
      </c>
      <c r="E44" s="17"/>
      <c r="F44" s="17"/>
      <c r="G44" s="17" t="str">
        <f>A18</f>
        <v>ГЛАВНЫЙ СЕКРЕТАРЬ:</v>
      </c>
      <c r="H44" s="17"/>
      <c r="I44" s="17"/>
      <c r="J44" s="17" t="str">
        <f>A19</f>
        <v>СУДЬЯ НА ФИНИШЕ:</v>
      </c>
      <c r="K44" s="17"/>
      <c r="L44" s="17"/>
    </row>
    <row r="45" spans="1:12" s="2" customFormat="1" ht="17.25" customHeigh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2" customFormat="1" ht="17.2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s="2" customFormat="1" ht="17.25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s="2" customFormat="1" ht="17.2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s="2" customFormat="1" ht="17.25" customHeigh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2" s="2" customFormat="1" ht="17.25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spans="1:12" s="2" customFormat="1" ht="17.25" customHeight="1" x14ac:dyDescent="0.25">
      <c r="A51" s="57"/>
      <c r="B51" s="57"/>
      <c r="C51" s="57"/>
      <c r="D51" s="57" t="str">
        <f>G17</f>
        <v>ЕЛИФЕРОВ А.В. (ВК, г. ВОРОНЕЖ)</v>
      </c>
      <c r="E51" s="57"/>
      <c r="F51" s="57"/>
      <c r="G51" s="57" t="str">
        <f>G18</f>
        <v>ДОБРОСОЦКАЯ Т.В.(1 КАТ., г. ВОРОНЕЖ)</v>
      </c>
      <c r="H51" s="57"/>
      <c r="I51" s="57"/>
      <c r="J51" s="57" t="str">
        <f>G19</f>
        <v>ГОНЧАРОВА С.И. (1 КАТ, г. ВОРОНЕЖ)</v>
      </c>
      <c r="K51" s="57"/>
      <c r="L51" s="57"/>
    </row>
    <row r="52" spans="1:12" s="2" customFormat="1" ht="17.2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s="2" customFormat="1" ht="17.2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s="2" customFormat="1" ht="17.25" customHeight="1" x14ac:dyDescent="0.25"/>
    <row r="55" spans="1:12" s="2" customFormat="1" ht="17.25" customHeight="1" x14ac:dyDescent="0.25"/>
    <row r="56" spans="1:12" s="2" customFormat="1" ht="17.25" customHeight="1" x14ac:dyDescent="0.25"/>
    <row r="57" spans="1:12" s="2" customFormat="1" ht="17.25" customHeight="1" x14ac:dyDescent="0.25"/>
    <row r="58" spans="1:12" s="2" customFormat="1" ht="17.25" customHeight="1" x14ac:dyDescent="0.25"/>
    <row r="59" spans="1:12" s="2" customFormat="1" ht="17.25" customHeight="1" x14ac:dyDescent="0.25"/>
    <row r="60" spans="1:12" s="2" customFormat="1" ht="17.25" customHeight="1" x14ac:dyDescent="0.25"/>
    <row r="61" spans="1:12" s="2" customFormat="1" ht="17.25" customHeight="1" x14ac:dyDescent="0.25"/>
    <row r="62" spans="1:12" s="2" customFormat="1" ht="17.25" customHeight="1" x14ac:dyDescent="0.25"/>
    <row r="63" spans="1:12" s="2" customFormat="1" ht="17.25" customHeight="1" x14ac:dyDescent="0.25"/>
    <row r="64" spans="1:12" s="2" customFormat="1" ht="17.25" customHeight="1" x14ac:dyDescent="0.25"/>
    <row r="65" spans="1:12" s="2" customFormat="1" ht="17.25" customHeight="1" x14ac:dyDescent="0.25"/>
    <row r="66" spans="1:12" s="2" customFormat="1" ht="17.25" customHeight="1" x14ac:dyDescent="0.25"/>
    <row r="67" spans="1:12" s="2" customFormat="1" ht="17.25" customHeight="1" x14ac:dyDescent="0.25"/>
    <row r="68" spans="1:12" s="2" customFormat="1" ht="17.25" customHeight="1" x14ac:dyDescent="0.25"/>
    <row r="69" spans="1:12" s="2" customFormat="1" ht="17.25" customHeight="1" x14ac:dyDescent="0.25"/>
    <row r="70" spans="1:12" s="2" customFormat="1" ht="17.25" customHeight="1" x14ac:dyDescent="0.25"/>
    <row r="71" spans="1:12" s="2" customFormat="1" ht="17.25" customHeight="1" x14ac:dyDescent="0.25"/>
    <row r="72" spans="1:12" s="2" customFormat="1" ht="17.2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1:12" s="2" customFormat="1" ht="17.2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2" s="2" customFormat="1" ht="17.2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2" s="2" customFormat="1" ht="17.2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 s="2" customFormat="1" ht="17.2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 s="2" customFormat="1" ht="17.2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 s="2" customFormat="1" ht="17.2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s="2" customFormat="1" ht="17.2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 s="2" customFormat="1" ht="17.2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s="2" customFormat="1" ht="17.2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s="2" customFormat="1" ht="17.2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s="2" customFormat="1" ht="17.2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s="2" customFormat="1" ht="17.2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s="2" customFormat="1" ht="17.2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s="2" customFormat="1" ht="17.2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s="2" customFormat="1" ht="17.2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s="2" customFormat="1" ht="17.2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s="2" customFormat="1" ht="17.2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s="2" customFormat="1" ht="17.2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s="2" customFormat="1" ht="17.2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s="2" customFormat="1" ht="17.2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s="2" customFormat="1" ht="17.2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s="2" customFormat="1" ht="17.2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s="2" customFormat="1" ht="17.2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s="2" customFormat="1" ht="17.2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s="2" customFormat="1" ht="17.2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s="2" customFormat="1" ht="17.2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s="2" customFormat="1" ht="17.2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s="2" customFormat="1" ht="17.2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s="2" customFormat="1" ht="17.2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s="2" customFormat="1" ht="17.2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s="2" customFormat="1" ht="17.2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s="2" customFormat="1" ht="17.2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s="2" customFormat="1" ht="17.2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s="2" customFormat="1" ht="17.2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s="2" customFormat="1" ht="17.2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s="2" customFormat="1" ht="17.2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s="2" customFormat="1" ht="17.2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s="2" customFormat="1" ht="17.2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s="2" customFormat="1" ht="17.2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s="2" customFormat="1" ht="17.2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s="2" customFormat="1" ht="17.2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s="2" customFormat="1" ht="17.2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s="2" customFormat="1" ht="17.2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 s="2" customFormat="1" ht="17.2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spans="1:12" s="2" customFormat="1" ht="17.2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2" s="2" customFormat="1" ht="17.2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2" s="2" customFormat="1" ht="17.2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</row>
    <row r="120" spans="1:12" s="2" customFormat="1" ht="17.2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s="2" customFormat="1" ht="17.2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</row>
    <row r="122" spans="1:12" s="2" customFormat="1" ht="17.2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</row>
    <row r="123" spans="1:12" s="2" customFormat="1" ht="17.2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</row>
    <row r="124" spans="1:12" s="2" customFormat="1" ht="17.2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</row>
    <row r="125" spans="1:12" s="2" customFormat="1" ht="17.2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</row>
    <row r="126" spans="1:12" s="2" customFormat="1" ht="17.2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</row>
    <row r="127" spans="1:12" s="2" customFormat="1" ht="17.2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1:12" s="2" customFormat="1" ht="17.2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1:12" s="2" customFormat="1" ht="17.2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1:12" s="2" customFormat="1" ht="17.2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1:12" s="2" customFormat="1" ht="17.2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1:12" s="2" customFormat="1" ht="17.2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s="2" customFormat="1" ht="17.2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1:12" s="2" customFormat="1" ht="17.2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1:12" s="2" customFormat="1" ht="17.2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s="2" customFormat="1" ht="17.2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s="2" customFormat="1" ht="17.2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1:12" s="2" customFormat="1" ht="17.2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s="2" customFormat="1" ht="17.2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s="2" customFormat="1" ht="17.2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  <row r="141" spans="1:12" s="2" customFormat="1" ht="17.2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2" s="2" customFormat="1" ht="4.5" customHeight="1" x14ac:dyDescent="0.25">
      <c r="A142" s="20"/>
      <c r="B142" s="20"/>
      <c r="C142" s="58"/>
      <c r="D142" s="58"/>
      <c r="E142" s="58"/>
      <c r="F142" s="20"/>
      <c r="G142" s="58"/>
      <c r="H142" s="59"/>
      <c r="I142" s="59"/>
      <c r="J142" s="42"/>
      <c r="K142" s="42"/>
      <c r="L142" s="42"/>
    </row>
    <row r="143" spans="1:12" ht="12.75" customHeight="1" x14ac:dyDescent="0.25"/>
    <row r="144" spans="1:12" s="49" customFormat="1" ht="12" customHeight="1" x14ac:dyDescent="0.25"/>
    <row r="145" s="49" customFormat="1" ht="12" customHeight="1" x14ac:dyDescent="0.25"/>
    <row r="146" s="49" customFormat="1" ht="12" customHeight="1" x14ac:dyDescent="0.25"/>
    <row r="147" s="49" customFormat="1" ht="12" customHeight="1" x14ac:dyDescent="0.25"/>
    <row r="148" s="49" customFormat="1" ht="12" customHeight="1" x14ac:dyDescent="0.25"/>
    <row r="149" s="49" customFormat="1" ht="12" customHeight="1" x14ac:dyDescent="0.25"/>
    <row r="150" s="49" customFormat="1" ht="12" customHeight="1" x14ac:dyDescent="0.25"/>
    <row r="151" s="49" customFormat="1" ht="12" customHeight="1" x14ac:dyDescent="0.25"/>
    <row r="152" s="2" customFormat="1" ht="6.75" customHeight="1" x14ac:dyDescent="0.25"/>
    <row r="153" ht="15.75" customHeight="1" x14ac:dyDescent="0.25"/>
    <row r="154" ht="9.75" customHeight="1" x14ac:dyDescent="0.25"/>
    <row r="155" ht="9.75" customHeight="1" x14ac:dyDescent="0.25"/>
    <row r="156" ht="9.75" customHeight="1" x14ac:dyDescent="0.25"/>
    <row r="157" ht="9.75" customHeight="1" x14ac:dyDescent="0.25"/>
    <row r="158" ht="9.75" customHeight="1" x14ac:dyDescent="0.25"/>
    <row r="159" ht="9.75" customHeight="1" x14ac:dyDescent="0.25"/>
    <row r="160" ht="15.75" customHeight="1" x14ac:dyDescent="0.25"/>
    <row r="161" spans="1:12" s="2" customFormat="1" ht="14.25" customHeight="1" x14ac:dyDescent="0.25">
      <c r="A161" s="10"/>
      <c r="B161" s="20"/>
      <c r="C161" s="20"/>
      <c r="D161" s="10"/>
      <c r="E161" s="10"/>
      <c r="F161" s="10"/>
      <c r="G161" s="10"/>
      <c r="H161" s="10"/>
      <c r="I161" s="10"/>
      <c r="J161" s="15"/>
      <c r="K161" s="10"/>
      <c r="L161" s="10"/>
    </row>
    <row r="169" spans="1:12" ht="9.75" customHeight="1" x14ac:dyDescent="0.25"/>
  </sheetData>
  <mergeCells count="45">
    <mergeCell ref="A51:C51"/>
    <mergeCell ref="D51:F51"/>
    <mergeCell ref="G51:I51"/>
    <mergeCell ref="J51:L51"/>
    <mergeCell ref="A45:E45"/>
    <mergeCell ref="F45:L45"/>
    <mergeCell ref="A49:E49"/>
    <mergeCell ref="F49:L49"/>
    <mergeCell ref="A50:E50"/>
    <mergeCell ref="F50:L50"/>
    <mergeCell ref="L21:L22"/>
    <mergeCell ref="A34:D34"/>
    <mergeCell ref="G34:L34"/>
    <mergeCell ref="A44:C44"/>
    <mergeCell ref="D44:F44"/>
    <mergeCell ref="G44:I44"/>
    <mergeCell ref="J44:L44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35:B43 B20:B22 B45:B50 B161:B1048576">
    <cfRule type="duplicateValues" dxfId="1" priority="1"/>
  </conditionalFormatting>
  <conditionalFormatting sqref="G41:G42 G35:G39">
    <cfRule type="duplicateValues" dxfId="0" priority="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4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Юниорки</vt:lpstr>
      <vt:lpstr>'групповая гонка Юниорки'!Заголовки_для_печати</vt:lpstr>
      <vt:lpstr>'групповая гонка Юниорки'!Область_печати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2024-05-24T05:18:38Z</dcterms:created>
  <dcterms:modified xsi:type="dcterms:W3CDTF">2024-05-24T05:20:18Z</dcterms:modified>
</cp:coreProperties>
</file>