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" i="2" l="1"/>
  <c r="L34" i="2"/>
  <c r="L33" i="2"/>
  <c r="L32" i="2"/>
  <c r="I32" i="2"/>
  <c r="J43" i="2" l="1"/>
  <c r="H43" i="2"/>
  <c r="E43" i="2"/>
  <c r="I35" i="2"/>
  <c r="I34" i="2"/>
  <c r="I33" i="2"/>
  <c r="L31" i="2"/>
  <c r="L30" i="2"/>
  <c r="L29" i="2"/>
  <c r="I31" i="2" l="1"/>
  <c r="I30" i="2"/>
</calcChain>
</file>

<file path=xl/sharedStrings.xml><?xml version="1.0" encoding="utf-8"?>
<sst xmlns="http://schemas.openxmlformats.org/spreadsheetml/2006/main" count="86" uniqueCount="72">
  <si>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</si>
  <si>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</si>
  <si>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</si>
  <si>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</si>
  <si>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</si>
  <si>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</si>
  <si>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</si>
  <si>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</si>
  <si>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</si>
  <si>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</si>
  <si>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</si>
  <si>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</si>
  <si>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</si>
  <si>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</si>
  <si>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</si>
  <si>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</si>
  <si>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</si>
  <si>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</si>
  <si>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</si>
  <si>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</si>
  <si>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</si>
  <si>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</si>
  <si>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</si>
  <si>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</si>
  <si>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</si>
  <si>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</si>
  <si>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</si>
  <si>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</si>
  <si>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</si>
  <si>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</si>
  <si>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</si>
  <si>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</si>
  <si>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</si>
  <si>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</si>
  <si>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</si>
  <si>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</si>
  <si>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</si>
  <si>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</si>
  <si>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</si>
  <si>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</si>
  <si>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</si>
  <si>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</si>
  <si>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</si>
  <si>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</si>
  <si>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</si>
  <si>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</si>
  <si>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</si>
  <si>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</si>
  <si>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</si>
  <si>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</si>
  <si>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</si>
  <si>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</si>
  <si>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</si>
  <si>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</si>
  <si>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</si>
  <si>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</si>
  <si>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</si>
  <si>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</si>
  <si>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</si>
  <si>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</si>
  <si>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</si>
  <si>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</si>
  <si>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Девушки 15-16 лет</t>
  </si>
  <si>
    <t>Бодырева Анастасия</t>
  </si>
  <si>
    <t>Тарасова Ксения</t>
  </si>
  <si>
    <t>АкишинаДарья</t>
  </si>
  <si>
    <t>Рыжова Дарья</t>
  </si>
  <si>
    <t>Бикчурина Милана</t>
  </si>
  <si>
    <t>НС</t>
  </si>
  <si>
    <t xml:space="preserve"> ДАТА ПРОВЕДЕНИЯ: 04 марта 2022 года </t>
  </si>
  <si>
    <r>
      <t xml:space="preserve">НАЧАЛО ГОНКИ: </t>
    </r>
    <r>
      <rPr>
        <sz val="11"/>
        <rFont val="Calibri"/>
        <family val="2"/>
        <charset val="204"/>
      </rPr>
      <t>15ч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</si>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</sst>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13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95251</xdr:colOff>
      <xdr:row>0</xdr:row>
      <xdr:rowOff>91049</xdr:rowOff>
    </xdr:from>
    <xdr:to>
      <xdr:col>11</xdr:col>
      <xdr:colOff>1040607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37095" y="91049"/>
          <a:ext cx="945356" cy="75429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3"/>
  <sheetViews>
    <sheetView tabSelected="1" view="pageBreakPreview" topLeftCell="A19" zoomScale="80" zoomScaleNormal="100" zoomScaleSheetLayoutView="80" zoomScalePageLayoutView="95" workbookViewId="0">
      <selection activeCell="L35" sqref="L3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2.5" customHeight="1" x14ac:dyDescent="0.2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customHeight="1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2.5" customHeight="1" x14ac:dyDescent="0.2">
      <c r="A4" s="106" t="s">
        <v>50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21" customHeight="1" x14ac:dyDescent="0.2">
      <c r="A5" s="106" t="s">
        <v>51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s="3" customFormat="1" ht="28.5" x14ac:dyDescent="0.2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s="3" customFormat="1" ht="18" customHeight="1" x14ac:dyDescent="0.2">
      <c r="A7" s="103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s="3" customFormat="1" ht="6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18" customHeight="1" x14ac:dyDescent="0.2">
      <c r="A9" s="105" t="s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ht="18" customHeight="1" x14ac:dyDescent="0.2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ht="19.5" customHeight="1" x14ac:dyDescent="0.2">
      <c r="A11" s="96" t="s">
        <v>62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7.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.75" x14ac:dyDescent="0.2">
      <c r="A13" s="98" t="s">
        <v>52</v>
      </c>
      <c r="B13" s="98"/>
      <c r="C13" s="98"/>
      <c r="D13" s="98"/>
      <c r="E13" s="4"/>
      <c r="F13" s="4"/>
      <c r="H13" s="5" t="s">
        <v>70</v>
      </c>
      <c r="I13" s="4"/>
      <c r="J13" s="4"/>
      <c r="K13" s="6"/>
      <c r="L13" s="7" t="s">
        <v>6</v>
      </c>
    </row>
    <row r="14" spans="1:12" ht="15.75" x14ac:dyDescent="0.2">
      <c r="A14" s="99" t="s">
        <v>69</v>
      </c>
      <c r="B14" s="99"/>
      <c r="C14" s="99"/>
      <c r="D14" s="99"/>
      <c r="E14" s="8"/>
      <c r="F14" s="8"/>
      <c r="H14" s="9" t="s">
        <v>71</v>
      </c>
      <c r="I14" s="8"/>
      <c r="J14" s="8"/>
      <c r="K14" s="10"/>
      <c r="L14" s="11" t="s">
        <v>53</v>
      </c>
    </row>
    <row r="15" spans="1:12" ht="15" x14ac:dyDescent="0.2">
      <c r="A15" s="100" t="s">
        <v>7</v>
      </c>
      <c r="B15" s="100"/>
      <c r="C15" s="100"/>
      <c r="D15" s="100"/>
      <c r="E15" s="100"/>
      <c r="F15" s="100"/>
      <c r="G15" s="100"/>
      <c r="H15" s="100"/>
      <c r="I15" s="101" t="s">
        <v>8</v>
      </c>
      <c r="J15" s="101"/>
      <c r="K15" s="101"/>
      <c r="L15" s="101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71"/>
      <c r="I16" s="90" t="s">
        <v>57</v>
      </c>
      <c r="J16" s="90"/>
      <c r="K16" s="90"/>
      <c r="L16" s="90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81" t="s">
        <v>54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81" t="s">
        <v>55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2" t="s">
        <v>56</v>
      </c>
      <c r="I19" s="24" t="s">
        <v>48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2" t="s">
        <v>23</v>
      </c>
      <c r="J21" s="72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60">
        <v>1</v>
      </c>
      <c r="B22" s="61">
        <v>86</v>
      </c>
      <c r="C22" s="61">
        <v>10089109133</v>
      </c>
      <c r="D22" s="62" t="s">
        <v>63</v>
      </c>
      <c r="E22" s="73">
        <v>2006</v>
      </c>
      <c r="F22" s="61" t="s">
        <v>29</v>
      </c>
      <c r="G22" s="61" t="s">
        <v>28</v>
      </c>
      <c r="H22" s="63" t="s">
        <v>51</v>
      </c>
      <c r="I22" s="64"/>
      <c r="J22" s="65"/>
      <c r="K22" s="61"/>
      <c r="L22" s="74"/>
    </row>
    <row r="23" spans="1:12" s="36" customFormat="1" ht="27" customHeight="1" x14ac:dyDescent="0.2">
      <c r="A23" s="60">
        <v>2</v>
      </c>
      <c r="B23" s="61">
        <v>56</v>
      </c>
      <c r="C23" s="61">
        <v>10089109331</v>
      </c>
      <c r="D23" s="62" t="s">
        <v>65</v>
      </c>
      <c r="E23" s="73">
        <v>2006</v>
      </c>
      <c r="F23" s="61" t="s">
        <v>39</v>
      </c>
      <c r="G23" s="63" t="s">
        <v>28</v>
      </c>
      <c r="H23" s="63" t="s">
        <v>51</v>
      </c>
      <c r="I23" s="64"/>
      <c r="J23" s="64"/>
      <c r="K23" s="61"/>
      <c r="L23" s="74"/>
    </row>
    <row r="24" spans="1:12" s="36" customFormat="1" ht="27" customHeight="1" x14ac:dyDescent="0.2">
      <c r="A24" s="60">
        <v>3</v>
      </c>
      <c r="B24" s="61">
        <v>70</v>
      </c>
      <c r="C24" s="61">
        <v>10090050841</v>
      </c>
      <c r="D24" s="62" t="s">
        <v>64</v>
      </c>
      <c r="E24" s="73">
        <v>2006</v>
      </c>
      <c r="F24" s="61" t="s">
        <v>39</v>
      </c>
      <c r="G24" s="61" t="s">
        <v>28</v>
      </c>
      <c r="H24" s="63" t="s">
        <v>51</v>
      </c>
      <c r="I24" s="64"/>
      <c r="J24" s="64"/>
      <c r="K24" s="61"/>
      <c r="L24" s="74"/>
    </row>
    <row r="25" spans="1:12" s="36" customFormat="1" ht="27" customHeight="1" x14ac:dyDescent="0.2">
      <c r="A25" s="60">
        <v>4</v>
      </c>
      <c r="B25" s="61">
        <v>67</v>
      </c>
      <c r="C25" s="61">
        <v>10091230504</v>
      </c>
      <c r="D25" s="62" t="s">
        <v>66</v>
      </c>
      <c r="E25" s="73">
        <v>2007</v>
      </c>
      <c r="F25" s="61" t="s">
        <v>41</v>
      </c>
      <c r="G25" s="61" t="s">
        <v>28</v>
      </c>
      <c r="H25" s="63" t="s">
        <v>51</v>
      </c>
      <c r="I25" s="64"/>
      <c r="J25" s="64"/>
      <c r="K25" s="61"/>
      <c r="L25" s="74"/>
    </row>
    <row r="26" spans="1:12" s="36" customFormat="1" ht="27" customHeight="1" thickBot="1" x14ac:dyDescent="0.25">
      <c r="A26" s="75" t="s">
        <v>68</v>
      </c>
      <c r="B26" s="76">
        <v>50</v>
      </c>
      <c r="C26" s="76">
        <v>10118498416</v>
      </c>
      <c r="D26" s="77" t="s">
        <v>67</v>
      </c>
      <c r="E26" s="78">
        <v>2007</v>
      </c>
      <c r="F26" s="76" t="s">
        <v>43</v>
      </c>
      <c r="G26" s="76" t="s">
        <v>28</v>
      </c>
      <c r="H26" s="79" t="s">
        <v>51</v>
      </c>
      <c r="I26" s="64"/>
      <c r="J26" s="64"/>
      <c r="K26" s="61"/>
      <c r="L26" s="74"/>
    </row>
    <row r="27" spans="1:12" ht="7.5" customHeight="1" thickTop="1" thickBot="1" x14ac:dyDescent="0.25">
      <c r="A27" s="37"/>
      <c r="B27" s="38"/>
      <c r="C27" s="38"/>
      <c r="D27" s="39"/>
      <c r="E27" s="40"/>
      <c r="F27" s="41"/>
      <c r="G27" s="40"/>
      <c r="H27" s="40"/>
      <c r="I27" s="42"/>
      <c r="J27" s="42"/>
      <c r="K27" s="42"/>
      <c r="L27" s="42"/>
    </row>
    <row r="28" spans="1:12" ht="13.5" thickTop="1" x14ac:dyDescent="0.2">
      <c r="A28" s="91" t="s">
        <v>30</v>
      </c>
      <c r="B28" s="91"/>
      <c r="C28" s="91"/>
      <c r="D28" s="91"/>
      <c r="E28" s="66"/>
      <c r="F28" s="66"/>
      <c r="G28" s="66"/>
      <c r="H28" s="92" t="s">
        <v>31</v>
      </c>
      <c r="I28" s="92"/>
      <c r="J28" s="92"/>
      <c r="K28" s="92"/>
      <c r="L28" s="92"/>
    </row>
    <row r="29" spans="1:12" ht="15" x14ac:dyDescent="0.2">
      <c r="A29" s="43" t="s">
        <v>58</v>
      </c>
      <c r="B29" s="44"/>
      <c r="C29" s="67"/>
      <c r="D29" s="46"/>
      <c r="E29" s="68"/>
      <c r="F29" s="68"/>
      <c r="G29" s="45"/>
      <c r="H29" s="69" t="s">
        <v>32</v>
      </c>
      <c r="I29" s="83">
        <v>1</v>
      </c>
      <c r="J29" s="47"/>
      <c r="K29" s="69" t="s">
        <v>33</v>
      </c>
      <c r="L29" s="80">
        <f>COUNTIF(F$21:F136,"ЗМС")</f>
        <v>0</v>
      </c>
    </row>
    <row r="30" spans="1:12" ht="15" x14ac:dyDescent="0.2">
      <c r="A30" s="43" t="s">
        <v>59</v>
      </c>
      <c r="B30" s="44"/>
      <c r="C30" s="70"/>
      <c r="D30" s="46"/>
      <c r="E30" s="59"/>
      <c r="F30" s="59"/>
      <c r="G30" s="48"/>
      <c r="H30" s="69" t="s">
        <v>34</v>
      </c>
      <c r="I30" s="84">
        <f>I31+I35</f>
        <v>5</v>
      </c>
      <c r="J30" s="49"/>
      <c r="K30" s="69" t="s">
        <v>35</v>
      </c>
      <c r="L30" s="80">
        <f>COUNTIF(F$21:F136,"МСМК")</f>
        <v>0</v>
      </c>
    </row>
    <row r="31" spans="1:12" ht="15" x14ac:dyDescent="0.2">
      <c r="A31" s="43" t="s">
        <v>60</v>
      </c>
      <c r="B31" s="44"/>
      <c r="C31" s="71"/>
      <c r="D31" s="46"/>
      <c r="E31" s="59"/>
      <c r="F31" s="59"/>
      <c r="G31" s="48"/>
      <c r="H31" s="69" t="s">
        <v>36</v>
      </c>
      <c r="I31" s="84">
        <f>I32+I33+I34</f>
        <v>4</v>
      </c>
      <c r="J31" s="49"/>
      <c r="K31" s="69" t="s">
        <v>27</v>
      </c>
      <c r="L31" s="80">
        <f>COUNTIF(F$21:F26,"МС")</f>
        <v>0</v>
      </c>
    </row>
    <row r="32" spans="1:12" ht="15" x14ac:dyDescent="0.2">
      <c r="A32" s="43" t="s">
        <v>61</v>
      </c>
      <c r="B32" s="44"/>
      <c r="C32" s="71"/>
      <c r="D32" s="46"/>
      <c r="E32" s="59"/>
      <c r="F32" s="59"/>
      <c r="G32" s="48"/>
      <c r="H32" s="69" t="s">
        <v>37</v>
      </c>
      <c r="I32" s="84">
        <f>COUNT(A10:A91)</f>
        <v>4</v>
      </c>
      <c r="J32" s="49"/>
      <c r="K32" s="69" t="s">
        <v>29</v>
      </c>
      <c r="L32" s="80">
        <f>COUNTIF(F$20:F26,"КМС")</f>
        <v>1</v>
      </c>
    </row>
    <row r="33" spans="1:12" ht="15" x14ac:dyDescent="0.2">
      <c r="A33" s="50"/>
      <c r="B33" s="44"/>
      <c r="C33" s="71"/>
      <c r="D33" s="46"/>
      <c r="E33" s="51"/>
      <c r="F33" s="51"/>
      <c r="G33" s="51"/>
      <c r="H33" s="69" t="s">
        <v>38</v>
      </c>
      <c r="I33" s="84">
        <f>COUNTIF(A10:A90,"НФ")</f>
        <v>0</v>
      </c>
      <c r="J33" s="49"/>
      <c r="K33" s="69" t="s">
        <v>39</v>
      </c>
      <c r="L33" s="80">
        <f>COUNTIF(F$22:F137,"1 СР")</f>
        <v>2</v>
      </c>
    </row>
    <row r="34" spans="1:12" x14ac:dyDescent="0.2">
      <c r="A34" s="52"/>
      <c r="B34" s="17"/>
      <c r="C34" s="17"/>
      <c r="D34" s="46"/>
      <c r="E34" s="51"/>
      <c r="F34" s="51"/>
      <c r="G34" s="51"/>
      <c r="H34" s="69" t="s">
        <v>40</v>
      </c>
      <c r="I34" s="84">
        <f>COUNTIF(A10:A90,"ДСКВ")</f>
        <v>0</v>
      </c>
      <c r="J34" s="49"/>
      <c r="K34" s="69" t="s">
        <v>41</v>
      </c>
      <c r="L34" s="80">
        <f>COUNTIF(F$22:F138,"2 СР")</f>
        <v>1</v>
      </c>
    </row>
    <row r="35" spans="1:12" ht="15" x14ac:dyDescent="0.2">
      <c r="A35" s="53"/>
      <c r="B35" s="44"/>
      <c r="C35" s="22"/>
      <c r="D35" s="46"/>
      <c r="E35" s="59"/>
      <c r="F35" s="59"/>
      <c r="G35" s="48"/>
      <c r="H35" s="69" t="s">
        <v>42</v>
      </c>
      <c r="I35" s="84">
        <f>COUNTIF(A10:A90,"НС")</f>
        <v>1</v>
      </c>
      <c r="J35" s="49"/>
      <c r="K35" s="69" t="s">
        <v>43</v>
      </c>
      <c r="L35" s="80">
        <f>COUNTIF(F$22:F139,"3 СР")</f>
        <v>1</v>
      </c>
    </row>
    <row r="36" spans="1:12" ht="5.25" customHeight="1" x14ac:dyDescent="0.2">
      <c r="A36" s="53"/>
      <c r="B36" s="44"/>
      <c r="C36" s="44"/>
      <c r="D36" s="44"/>
      <c r="E36" s="44"/>
      <c r="F36" s="44"/>
      <c r="G36" s="17"/>
      <c r="H36" s="17"/>
      <c r="I36" s="54"/>
      <c r="J36" s="54"/>
      <c r="K36" s="55"/>
      <c r="L36" s="56"/>
    </row>
    <row r="37" spans="1:12" x14ac:dyDescent="0.2">
      <c r="A37" s="93" t="s">
        <v>44</v>
      </c>
      <c r="B37" s="93"/>
      <c r="C37" s="93"/>
      <c r="D37" s="93"/>
      <c r="E37" s="94" t="s">
        <v>45</v>
      </c>
      <c r="F37" s="94"/>
      <c r="G37" s="94"/>
      <c r="H37" s="94" t="s">
        <v>46</v>
      </c>
      <c r="I37" s="94"/>
      <c r="J37" s="95" t="s">
        <v>47</v>
      </c>
      <c r="K37" s="95"/>
      <c r="L37" s="95"/>
    </row>
    <row r="38" spans="1:12" x14ac:dyDescent="0.2">
      <c r="A38" s="85"/>
      <c r="B38" s="85"/>
      <c r="C38" s="85"/>
      <c r="D38" s="85"/>
      <c r="E38" s="85"/>
      <c r="F38" s="86"/>
      <c r="G38" s="86"/>
      <c r="H38" s="86"/>
      <c r="I38" s="86"/>
      <c r="J38" s="86"/>
      <c r="K38" s="86"/>
      <c r="L38" s="86"/>
    </row>
    <row r="39" spans="1:12" x14ac:dyDescent="0.2">
      <c r="A39" s="57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8"/>
    </row>
    <row r="40" spans="1:12" x14ac:dyDescent="0.2">
      <c r="A40" s="57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8"/>
    </row>
    <row r="41" spans="1:12" x14ac:dyDescent="0.2">
      <c r="A41" s="57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8"/>
    </row>
    <row r="42" spans="1:12" x14ac:dyDescent="0.2">
      <c r="A42" s="57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8"/>
    </row>
    <row r="43" spans="1:12" x14ac:dyDescent="0.2">
      <c r="A43" s="87"/>
      <c r="B43" s="87"/>
      <c r="C43" s="87"/>
      <c r="D43" s="87"/>
      <c r="E43" s="88" t="str">
        <f>H17</f>
        <v>БОЯРОВ В.В. (ВК, г. Саранск)</v>
      </c>
      <c r="F43" s="88"/>
      <c r="G43" s="88"/>
      <c r="H43" s="88" t="str">
        <f>H18</f>
        <v>МЯГКОВА Е.А. (IК, г. Саранск)</v>
      </c>
      <c r="I43" s="88"/>
      <c r="J43" s="89" t="str">
        <f>H19</f>
        <v>КОЧЕТКОВ Д.А. (ВК, г. Саранск)</v>
      </c>
      <c r="K43" s="89"/>
      <c r="L43" s="89"/>
    </row>
  </sheetData>
  <mergeCells count="29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D13"/>
    <mergeCell ref="A14:D14"/>
    <mergeCell ref="A15:H15"/>
    <mergeCell ref="I15:L15"/>
    <mergeCell ref="I16:L16"/>
    <mergeCell ref="A28:D28"/>
    <mergeCell ref="H28:L28"/>
    <mergeCell ref="A37:D37"/>
    <mergeCell ref="E37:G37"/>
    <mergeCell ref="H37:I37"/>
    <mergeCell ref="J37:L37"/>
    <mergeCell ref="A38:E38"/>
    <mergeCell ref="F38:L38"/>
    <mergeCell ref="A43:D43"/>
    <mergeCell ref="E43:G43"/>
    <mergeCell ref="H43:I43"/>
    <mergeCell ref="J43:L43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2022-03-14T06:12:37Z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