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8_{A0AE0702-1AD5-4D23-9047-E0AB789E4769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06" l="1"/>
  <c r="K35" i="106"/>
  <c r="K34" i="106"/>
  <c r="K33" i="106"/>
  <c r="K32" i="106"/>
  <c r="H35" i="106" l="1"/>
  <c r="H34" i="106" l="1"/>
  <c r="H32" i="106"/>
  <c r="K31" i="106"/>
  <c r="K30" i="106"/>
  <c r="K29" i="106"/>
  <c r="H31" i="106" l="1"/>
  <c r="H30" i="106" s="1"/>
  <c r="I43" i="106" l="1"/>
  <c r="E43" i="106"/>
  <c r="A43" i="106"/>
</calcChain>
</file>

<file path=xl/sharedStrings.xml><?xml version="1.0" encoding="utf-8"?>
<sst xmlns="http://schemas.openxmlformats.org/spreadsheetml/2006/main" count="92" uniqueCount="83">
  <si>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</si>
  <si>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</si>
  <si>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</si>
  <si>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</si>
  <si>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</si>
  <si>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</si>
  <si>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</si>
  <si>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</si>
  <si>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</si>
  <si>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</si>
  <si>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</si>
  <si>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</si>
  <si>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</si>
  <si>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</si>
  <si>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</si>
  <si>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</si>
  <si>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</si>
  <si>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</si>
  <si>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</si>
  <si>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</si>
  <si>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</si>
  <si>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</si>
  <si>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</si>
  <si>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</si>
  <si>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</si>
  <si>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</si>
  <si>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</si>
  <si>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</si>
  <si>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</si>
  <si>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</si>
  <si>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</si>
  <si>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</si>
  <si>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</si>
  <si>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</si>
  <si>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</si>
  <si>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</si>
  <si>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</si>
  <si>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</si>
  <si>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</si>
  <si>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</si>
  <si>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</si>
  <si>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</si>
  <si>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</si>
  <si>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</si>
  <si>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</si>
  <si>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</si>
  <si>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</si>
  <si>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</si>
  <si>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</si>
  <si>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</si>
  <si>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</si>
  <si>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5 м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</si>
  <si>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</si>
  <si>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МЯГКОВА Е.А. (IК, г. Саранск)</t>
  </si>
  <si>
    <t>Девушки 15-16 лет</t>
  </si>
  <si>
    <t>Москва</t>
  </si>
  <si>
    <t>Павленко Эвелина</t>
  </si>
  <si>
    <t>03.12.2009</t>
  </si>
  <si>
    <t>Санкт-Петербург</t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</si>
  <si>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</si>
  <si>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00м </t>
    </r>
  </si>
  <si>
    <t>КОЧЕТКОВ Д.А. (ВК, г. Саранск)</t>
  </si>
  <si>
    <t>Трошкина Дарья</t>
  </si>
  <si>
    <t>13.02.2008</t>
  </si>
  <si>
    <t>НС</t>
  </si>
  <si>
    <t>КОМИТЕТ ПО ФИЗИЧЕСКОЙ КУЛЬТУРЕ И СПОРТУ ГОРОДА САНКТ-ПЕТЕРБУРГА</t>
  </si>
  <si>
    <t>РОО"ФЕДЕРАЦИЯ ВЕЛОСИПЕДНОГО СПОРТА САНКТ-ПЕТЕРБУРГА"</t>
  </si>
  <si>
    <t>СПБ ГБПОУ "ОЛИМПИЙСКИЕ НАДЕЖДЫ"</t>
  </si>
  <si>
    <t>МЕСТО ПРОВЕДЕНИЯ: г.Санкт-Петербург</t>
  </si>
  <si>
    <t>ДАТА ПРОВЕДЕНИЯ: 04 июня 2024г.</t>
  </si>
  <si>
    <t>№ ЕКП 2024: 2008780021019376</t>
  </si>
  <si>
    <t>330 м</t>
  </si>
  <si>
    <t>АНДРИЯНОВ А.С. (ВК, г. Москва)</t>
  </si>
  <si>
    <t>Сахатова Алина</t>
  </si>
  <si>
    <t>12.12.2009</t>
  </si>
  <si>
    <t>Любушкина Елизавета</t>
  </si>
  <si>
    <t>18.12.2008</t>
  </si>
  <si>
    <t>Фадеева Кристина</t>
  </si>
  <si>
    <t>10.12.2009</t>
  </si>
  <si>
    <t>Московская обл.</t>
  </si>
  <si>
    <t>0:00:35,65</t>
  </si>
  <si>
    <t>0:00:40,06</t>
  </si>
  <si>
    <t>1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</si>
</sst>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6" fillId="2" borderId="21" xfId="7" applyFont="1" applyFill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/>
    </xf>
    <xf numFmtId="14" fontId="16" fillId="2" borderId="21" xfId="7" applyNumberFormat="1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8" fillId="0" borderId="21" xfId="2" applyFont="1" applyBorder="1" applyAlignment="1">
      <alignment horizontal="right" vertical="center" wrapText="1"/>
    </xf>
    <xf numFmtId="0" fontId="8" fillId="0" borderId="22" xfId="2" applyFont="1" applyBorder="1" applyAlignment="1">
      <alignment horizontal="right" vertical="center" wrapText="1"/>
    </xf>
    <xf numFmtId="0" fontId="10" fillId="0" borderId="21" xfId="2" applyFont="1" applyBorder="1" applyAlignment="1">
      <alignment horizontal="right" vertical="center"/>
    </xf>
    <xf numFmtId="0" fontId="22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left"/>
    </xf>
    <xf numFmtId="0" fontId="22" fillId="0" borderId="21" xfId="8" applyFont="1" applyBorder="1" applyAlignment="1">
      <alignment horizontal="center" wrapText="1"/>
    </xf>
    <xf numFmtId="0" fontId="12" fillId="0" borderId="2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0" fontId="23" fillId="0" borderId="21" xfId="0" applyFont="1" applyBorder="1" applyAlignment="1">
      <alignment horizontal="center"/>
    </xf>
    <xf numFmtId="0" fontId="21" fillId="0" borderId="21" xfId="0" applyNumberFormat="1" applyFont="1" applyBorder="1" applyAlignment="1">
      <alignment horizont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писок участников" xfId="8" xr:uid="{00000000-0005-0000-0000-000007000000}"/>
    <cellStyle name="Обычный_Стартовый протокол Смирнов_20101106_Results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65617</xdr:colOff>
      <xdr:row>0</xdr:row>
      <xdr:rowOff>217382</xdr:rowOff>
    </xdr:from>
    <xdr:to>
      <xdr:col>10</xdr:col>
      <xdr:colOff>669926</xdr:colOff>
      <xdr:row>4</xdr:row>
      <xdr:rowOff>163475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2784" y="217382"/>
          <a:ext cx="1525059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84666</xdr:colOff>
      <xdr:row>0</xdr:row>
      <xdr:rowOff>105833</xdr:rowOff>
    </xdr:from>
    <xdr:to>
      <xdr:col>2</xdr:col>
      <xdr:colOff>222250</xdr:colOff>
      <xdr:row>4</xdr:row>
      <xdr:rowOff>169334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105833"/>
          <a:ext cx="1132417" cy="1121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47"/>
  <sheetViews>
    <sheetView tabSelected="1" view="pageBreakPreview" topLeftCell="A16" zoomScale="70" zoomScaleNormal="70" zoomScaleSheetLayoutView="70" zoomScalePageLayoutView="50" workbookViewId="0">
      <selection activeCell="N24" sqref="N24"/>
    </sheetView>
  </sheetViews>
  <sheetFormatPr defaultColWidth="9.109375" defaultRowHeight="13.8" x14ac:dyDescent="0.25"/>
  <cols>
    <col min="1" max="1" width="7" style="1" customWidth="1"/>
    <col min="2" max="2" width="7.88671875" style="25" customWidth="1"/>
    <col min="3" max="3" width="16.33203125" style="25" customWidth="1"/>
    <col min="4" max="4" width="23.6640625" style="1" customWidth="1"/>
    <col min="5" max="5" width="15.109375" style="10" customWidth="1"/>
    <col min="6" max="6" width="11.33203125" style="1" customWidth="1"/>
    <col min="7" max="7" width="27.6640625" style="1" customWidth="1"/>
    <col min="8" max="8" width="15.33203125" style="20" customWidth="1"/>
    <col min="9" max="9" width="5.5546875" style="20" customWidth="1"/>
    <col min="10" max="10" width="13.88671875" style="1" customWidth="1"/>
    <col min="11" max="11" width="13.5546875" style="1" customWidth="1"/>
    <col min="12" max="16384" width="9.109375" style="1"/>
  </cols>
  <sheetData>
    <row r="1" spans="1:11" customFormat="1" ht="21" x14ac:dyDescent="0.25">
      <c r="A1" s="118" t="s">
        <v>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customFormat="1" ht="21" x14ac:dyDescent="0.25">
      <c r="A2" s="118" t="s">
        <v>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customFormat="1" ht="21" x14ac:dyDescent="0.25">
      <c r="A3" s="118" t="s">
        <v>65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customFormat="1" ht="21" x14ac:dyDescent="0.25">
      <c r="A4" s="118" t="s">
        <v>66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customFormat="1" ht="21" x14ac:dyDescent="0.25">
      <c r="A5" s="118" t="s">
        <v>67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customFormat="1" ht="28.8" x14ac:dyDescent="0.25">
      <c r="A6" s="119" t="s">
        <v>50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customFormat="1" ht="21" x14ac:dyDescent="0.25">
      <c r="A7" s="120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customFormat="1" ht="21.6" thickBot="1" x14ac:dyDescent="0.3">
      <c r="A8" s="121" t="s">
        <v>24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ht="19.5" customHeight="1" thickTop="1" x14ac:dyDescent="0.25">
      <c r="A9" s="122" t="s">
        <v>16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</row>
    <row r="10" spans="1:11" ht="18" customHeight="1" x14ac:dyDescent="0.25">
      <c r="A10" s="125" t="s">
        <v>39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7"/>
    </row>
    <row r="11" spans="1:11" ht="19.5" customHeight="1" x14ac:dyDescent="0.25">
      <c r="A11" s="125" t="s">
        <v>54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7"/>
    </row>
    <row r="12" spans="1:11" ht="5.25" customHeight="1" x14ac:dyDescent="0.25">
      <c r="A12" s="115" t="s">
        <v>24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24.9" customHeight="1" x14ac:dyDescent="0.25">
      <c r="A13" s="94" t="s">
        <v>68</v>
      </c>
      <c r="B13" s="95"/>
      <c r="C13" s="95"/>
      <c r="D13" s="95"/>
      <c r="E13" s="2"/>
      <c r="F13" s="91" t="s">
        <v>60</v>
      </c>
      <c r="G13" s="91"/>
      <c r="H13" s="11"/>
      <c r="I13" s="11"/>
      <c r="J13" s="3"/>
      <c r="K13" s="4" t="s">
        <v>44</v>
      </c>
    </row>
    <row r="14" spans="1:11" ht="24.9" customHeight="1" x14ac:dyDescent="0.25">
      <c r="A14" s="96" t="s">
        <v>69</v>
      </c>
      <c r="B14" s="97"/>
      <c r="C14" s="97"/>
      <c r="D14" s="97"/>
      <c r="E14" s="5"/>
      <c r="F14" s="30" t="s">
        <v>52</v>
      </c>
      <c r="G14" s="30"/>
      <c r="H14" s="12"/>
      <c r="I14" s="12"/>
      <c r="J14" s="6"/>
      <c r="K14" s="7" t="s">
        <v>70</v>
      </c>
    </row>
    <row r="15" spans="1:11" ht="24.9" customHeight="1" x14ac:dyDescent="0.25">
      <c r="A15" s="98" t="s">
        <v>6</v>
      </c>
      <c r="B15" s="99"/>
      <c r="C15" s="99"/>
      <c r="D15" s="99"/>
      <c r="E15" s="99"/>
      <c r="F15" s="99"/>
      <c r="G15" s="100"/>
      <c r="H15" s="101" t="s">
        <v>0</v>
      </c>
      <c r="I15" s="102"/>
      <c r="J15" s="102"/>
      <c r="K15" s="103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86" t="s">
        <v>59</v>
      </c>
      <c r="H16" s="42" t="s">
        <v>29</v>
      </c>
      <c r="I16" s="43"/>
      <c r="J16" s="43"/>
      <c r="K16" s="44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84" t="s">
        <v>72</v>
      </c>
      <c r="H17" s="42" t="s">
        <v>31</v>
      </c>
      <c r="I17" s="43"/>
      <c r="J17" s="43"/>
      <c r="K17" s="61" t="s">
        <v>51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84" t="s">
        <v>53</v>
      </c>
      <c r="H18" s="42" t="s">
        <v>32</v>
      </c>
      <c r="I18" s="43"/>
      <c r="J18" s="43"/>
      <c r="K18" s="61" t="s">
        <v>71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85" t="s">
        <v>61</v>
      </c>
      <c r="H19" s="32" t="s">
        <v>30</v>
      </c>
      <c r="I19" s="45"/>
      <c r="J19" s="28"/>
      <c r="K19" s="62">
        <v>1</v>
      </c>
    </row>
    <row r="20" spans="1:11" ht="7.5" customHeight="1" thickTop="1" x14ac:dyDescent="0.25">
      <c r="A20" s="64"/>
      <c r="B20" s="65"/>
      <c r="C20" s="65"/>
      <c r="D20" s="64"/>
      <c r="E20" s="66"/>
      <c r="F20" s="64"/>
      <c r="G20" s="64"/>
      <c r="H20" s="67"/>
      <c r="I20" s="67"/>
      <c r="J20" s="64"/>
      <c r="K20" s="64"/>
    </row>
    <row r="21" spans="1:11" s="83" customFormat="1" ht="30.75" customHeight="1" x14ac:dyDescent="0.25">
      <c r="A21" s="79" t="s">
        <v>4</v>
      </c>
      <c r="B21" s="77" t="s">
        <v>8</v>
      </c>
      <c r="C21" s="77" t="s">
        <v>23</v>
      </c>
      <c r="D21" s="77" t="s">
        <v>1</v>
      </c>
      <c r="E21" s="80" t="s">
        <v>22</v>
      </c>
      <c r="F21" s="77" t="s">
        <v>5</v>
      </c>
      <c r="G21" s="77" t="s">
        <v>26</v>
      </c>
      <c r="H21" s="81" t="s">
        <v>38</v>
      </c>
      <c r="I21" s="82"/>
      <c r="J21" s="78" t="s">
        <v>18</v>
      </c>
      <c r="K21" s="78" t="s">
        <v>9</v>
      </c>
    </row>
    <row r="22" spans="1:11" s="73" customFormat="1" ht="24.9" customHeight="1" x14ac:dyDescent="0.25">
      <c r="A22" s="92">
        <v>1</v>
      </c>
      <c r="B22" s="93">
        <v>829</v>
      </c>
      <c r="C22" s="93">
        <v>10062501023</v>
      </c>
      <c r="D22" s="70" t="s">
        <v>73</v>
      </c>
      <c r="E22" s="70" t="s">
        <v>74</v>
      </c>
      <c r="F22" s="70" t="s">
        <v>82</v>
      </c>
      <c r="G22" s="70" t="s">
        <v>58</v>
      </c>
      <c r="H22" s="70" t="s">
        <v>80</v>
      </c>
      <c r="I22" s="70"/>
      <c r="J22" s="71"/>
      <c r="K22" s="72"/>
    </row>
    <row r="23" spans="1:11" s="73" customFormat="1" ht="24.9" customHeight="1" x14ac:dyDescent="0.25">
      <c r="A23" s="92">
        <v>2</v>
      </c>
      <c r="B23" s="93">
        <v>178</v>
      </c>
      <c r="C23" s="93">
        <v>10144262828</v>
      </c>
      <c r="D23" s="70" t="s">
        <v>75</v>
      </c>
      <c r="E23" s="70" t="s">
        <v>76</v>
      </c>
      <c r="F23" s="70" t="s">
        <v>20</v>
      </c>
      <c r="G23" s="70" t="s">
        <v>58</v>
      </c>
      <c r="H23" s="70" t="s">
        <v>81</v>
      </c>
      <c r="I23" s="70"/>
      <c r="J23" s="74"/>
      <c r="K23" s="75"/>
    </row>
    <row r="24" spans="1:11" s="73" customFormat="1" ht="24.9" customHeight="1" x14ac:dyDescent="0.25">
      <c r="A24" s="92" t="s">
        <v>64</v>
      </c>
      <c r="B24" s="93">
        <v>916</v>
      </c>
      <c r="C24" s="93">
        <v>10142775088</v>
      </c>
      <c r="D24" s="70" t="s">
        <v>77</v>
      </c>
      <c r="E24" s="70" t="s">
        <v>78</v>
      </c>
      <c r="F24" s="70" t="s">
        <v>82</v>
      </c>
      <c r="G24" s="70" t="s">
        <v>79</v>
      </c>
      <c r="H24" s="70"/>
      <c r="I24" s="70"/>
      <c r="J24" s="74"/>
      <c r="K24" s="75"/>
    </row>
    <row r="25" spans="1:11" s="73" customFormat="1" ht="24.9" customHeight="1" x14ac:dyDescent="0.25">
      <c r="A25" s="92" t="s">
        <v>64</v>
      </c>
      <c r="B25" s="93">
        <v>515</v>
      </c>
      <c r="C25" s="93">
        <v>10096913791</v>
      </c>
      <c r="D25" s="70" t="s">
        <v>56</v>
      </c>
      <c r="E25" s="70" t="s">
        <v>57</v>
      </c>
      <c r="F25" s="70" t="s">
        <v>82</v>
      </c>
      <c r="G25" s="70" t="s">
        <v>58</v>
      </c>
      <c r="H25" s="70"/>
      <c r="I25" s="70"/>
      <c r="J25" s="74"/>
      <c r="K25" s="76"/>
    </row>
    <row r="26" spans="1:11" s="73" customFormat="1" ht="24.9" customHeight="1" x14ac:dyDescent="0.25">
      <c r="A26" s="92" t="s">
        <v>64</v>
      </c>
      <c r="B26" s="93">
        <v>883</v>
      </c>
      <c r="C26" s="93">
        <v>10110290084</v>
      </c>
      <c r="D26" s="70" t="s">
        <v>62</v>
      </c>
      <c r="E26" s="70" t="s">
        <v>63</v>
      </c>
      <c r="F26" s="70" t="s">
        <v>82</v>
      </c>
      <c r="G26" s="70" t="s">
        <v>55</v>
      </c>
      <c r="H26" s="70"/>
      <c r="I26" s="70"/>
      <c r="J26" s="74"/>
      <c r="K26" s="76"/>
    </row>
    <row r="27" spans="1:11" s="73" customFormat="1" ht="24.9" customHeight="1" x14ac:dyDescent="0.3">
      <c r="A27" s="87"/>
      <c r="B27" s="87"/>
      <c r="C27" s="89"/>
      <c r="D27" s="88"/>
      <c r="E27" s="87"/>
      <c r="F27" s="87"/>
      <c r="G27" s="87"/>
      <c r="H27" s="87"/>
      <c r="I27" s="70"/>
      <c r="J27" s="90"/>
      <c r="K27" s="90"/>
    </row>
    <row r="28" spans="1:11" ht="14.4" x14ac:dyDescent="0.25">
      <c r="A28" s="105" t="s">
        <v>3</v>
      </c>
      <c r="B28" s="106"/>
      <c r="C28" s="106"/>
      <c r="D28" s="106"/>
      <c r="E28" s="63"/>
      <c r="F28" s="63"/>
      <c r="G28" s="106" t="s">
        <v>25</v>
      </c>
      <c r="H28" s="106"/>
      <c r="I28" s="106"/>
      <c r="J28" s="106"/>
      <c r="K28" s="107"/>
    </row>
    <row r="29" spans="1:11" x14ac:dyDescent="0.25">
      <c r="A29" s="53" t="s">
        <v>33</v>
      </c>
      <c r="B29" s="16"/>
      <c r="C29" s="16"/>
      <c r="D29" s="54"/>
      <c r="E29" s="18"/>
      <c r="F29" s="51"/>
      <c r="G29" s="17" t="s">
        <v>21</v>
      </c>
      <c r="H29" s="47">
        <v>3</v>
      </c>
      <c r="I29" s="57"/>
      <c r="J29" s="34" t="s">
        <v>19</v>
      </c>
      <c r="K29" s="60">
        <f>COUNTIF(F22:F26,"ЗМС")</f>
        <v>0</v>
      </c>
    </row>
    <row r="30" spans="1:11" x14ac:dyDescent="0.25">
      <c r="A30" s="53" t="s">
        <v>34</v>
      </c>
      <c r="B30" s="16"/>
      <c r="C30" s="16"/>
      <c r="D30" s="54"/>
      <c r="E30" s="1"/>
      <c r="F30" s="52"/>
      <c r="G30" s="19" t="s">
        <v>45</v>
      </c>
      <c r="H30" s="46">
        <f>H31+H34</f>
        <v>5</v>
      </c>
      <c r="I30" s="49"/>
      <c r="J30" s="34" t="s">
        <v>15</v>
      </c>
      <c r="K30" s="60">
        <f>COUNTIF(F23:F26,"МСМК")</f>
        <v>0</v>
      </c>
    </row>
    <row r="31" spans="1:11" x14ac:dyDescent="0.25">
      <c r="A31" s="53" t="s">
        <v>35</v>
      </c>
      <c r="B31" s="16"/>
      <c r="C31" s="16"/>
      <c r="D31" s="54"/>
      <c r="E31" s="1"/>
      <c r="F31" s="52"/>
      <c r="G31" s="19" t="s">
        <v>46</v>
      </c>
      <c r="H31" s="46">
        <f>H32+H33+H35</f>
        <v>2</v>
      </c>
      <c r="I31" s="49"/>
      <c r="J31" s="34" t="s">
        <v>17</v>
      </c>
      <c r="K31" s="60">
        <f>COUNTIF(F24:F28,"МС")</f>
        <v>0</v>
      </c>
    </row>
    <row r="32" spans="1:11" x14ac:dyDescent="0.25">
      <c r="A32" s="53" t="s">
        <v>36</v>
      </c>
      <c r="B32" s="16"/>
      <c r="C32" s="16"/>
      <c r="D32" s="54"/>
      <c r="E32" s="1"/>
      <c r="F32" s="52"/>
      <c r="G32" s="19" t="s">
        <v>40</v>
      </c>
      <c r="H32" s="47">
        <f>COUNT(A22:A26)</f>
        <v>2</v>
      </c>
      <c r="I32" s="48"/>
      <c r="J32" s="34" t="s">
        <v>20</v>
      </c>
      <c r="K32" s="60">
        <f>COUNTIF(F22:F29,"КМС")</f>
        <v>1</v>
      </c>
    </row>
    <row r="33" spans="1:26" x14ac:dyDescent="0.25">
      <c r="A33" s="53"/>
      <c r="B33" s="16"/>
      <c r="C33" s="16"/>
      <c r="D33" s="54"/>
      <c r="E33" s="1"/>
      <c r="F33" s="52"/>
      <c r="G33" s="19" t="s">
        <v>41</v>
      </c>
      <c r="H33" s="47">
        <f>COUNTIF(A22:A26,"НФ")</f>
        <v>0</v>
      </c>
      <c r="I33" s="48"/>
      <c r="J33" s="68" t="s">
        <v>47</v>
      </c>
      <c r="K33" s="60">
        <f>COUNTIF(F22:F30,"1 сп.р.")</f>
        <v>0</v>
      </c>
    </row>
    <row r="34" spans="1:26" x14ac:dyDescent="0.25">
      <c r="A34" s="53"/>
      <c r="B34" s="16"/>
      <c r="C34" s="16"/>
      <c r="D34" s="54"/>
      <c r="E34" s="1"/>
      <c r="F34" s="52"/>
      <c r="G34" s="19" t="s">
        <v>42</v>
      </c>
      <c r="H34" s="35">
        <f>COUNTIF(A22:A26,"НС")</f>
        <v>3</v>
      </c>
      <c r="I34" s="50"/>
      <c r="J34" s="69" t="s">
        <v>49</v>
      </c>
      <c r="K34" s="60">
        <f>COUNTIF(F22:F31,"2 сп.р.")</f>
        <v>0</v>
      </c>
    </row>
    <row r="35" spans="1:26" x14ac:dyDescent="0.25">
      <c r="A35" s="53"/>
      <c r="B35" s="16"/>
      <c r="C35" s="16"/>
      <c r="D35" s="54"/>
      <c r="E35" s="21"/>
      <c r="F35" s="58"/>
      <c r="G35" s="19" t="s">
        <v>43</v>
      </c>
      <c r="H35" s="35">
        <f>COUNTIF(A22:A26,"ДСКВ")</f>
        <v>0</v>
      </c>
      <c r="I35" s="59"/>
      <c r="J35" s="69" t="s">
        <v>48</v>
      </c>
      <c r="K35" s="60">
        <f>COUNTIF(F22:F32,"3 сп.р.")</f>
        <v>0</v>
      </c>
    </row>
    <row r="36" spans="1:26" ht="9.75" customHeight="1" x14ac:dyDescent="0.25">
      <c r="A36" s="22"/>
      <c r="K36" s="23"/>
    </row>
    <row r="37" spans="1:26" ht="15.6" x14ac:dyDescent="0.25">
      <c r="A37" s="108" t="s">
        <v>2</v>
      </c>
      <c r="B37" s="109"/>
      <c r="C37" s="109"/>
      <c r="D37" s="109"/>
      <c r="E37" s="110" t="s">
        <v>7</v>
      </c>
      <c r="F37" s="110"/>
      <c r="G37" s="110"/>
      <c r="H37" s="110"/>
      <c r="I37" s="110" t="s">
        <v>37</v>
      </c>
      <c r="J37" s="110"/>
      <c r="K37" s="111"/>
    </row>
    <row r="38" spans="1:26" x14ac:dyDescent="0.25">
      <c r="A38" s="22"/>
      <c r="B38" s="1"/>
      <c r="C38" s="1"/>
      <c r="E38" s="1"/>
      <c r="F38" s="18"/>
      <c r="G38" s="18"/>
      <c r="H38" s="18"/>
      <c r="I38" s="18"/>
      <c r="J38" s="18"/>
      <c r="K38" s="27"/>
    </row>
    <row r="39" spans="1:26" x14ac:dyDescent="0.25">
      <c r="A39" s="24"/>
      <c r="D39" s="25"/>
      <c r="E39" s="55"/>
      <c r="F39" s="25"/>
      <c r="G39" s="25"/>
      <c r="H39" s="56"/>
      <c r="I39" s="56"/>
      <c r="J39" s="25"/>
      <c r="K39" s="26"/>
    </row>
    <row r="40" spans="1:26" x14ac:dyDescent="0.25">
      <c r="A40" s="24"/>
      <c r="D40" s="25"/>
      <c r="E40" s="55"/>
      <c r="F40" s="25"/>
      <c r="G40" s="25"/>
      <c r="H40" s="56"/>
      <c r="I40" s="56"/>
      <c r="J40" s="25"/>
      <c r="K40" s="26"/>
    </row>
    <row r="41" spans="1:26" x14ac:dyDescent="0.25">
      <c r="A41" s="24"/>
      <c r="D41" s="25"/>
      <c r="E41" s="55"/>
      <c r="F41" s="25"/>
      <c r="G41" s="25"/>
      <c r="H41" s="56"/>
      <c r="I41" s="56"/>
      <c r="J41" s="25"/>
      <c r="K41" s="26"/>
    </row>
    <row r="42" spans="1:26" x14ac:dyDescent="0.25">
      <c r="A42" s="24"/>
      <c r="D42" s="25"/>
      <c r="E42" s="55"/>
      <c r="F42" s="25"/>
      <c r="G42" s="25"/>
      <c r="H42" s="56"/>
      <c r="I42" s="56"/>
      <c r="J42" s="25"/>
      <c r="K42" s="26"/>
    </row>
    <row r="43" spans="1:26" ht="16.2" thickBot="1" x14ac:dyDescent="0.3">
      <c r="A43" s="112" t="str">
        <f>G18</f>
        <v>МЯГКОВА Е.А. (IК, г. Саранск)</v>
      </c>
      <c r="B43" s="113"/>
      <c r="C43" s="113"/>
      <c r="D43" s="113"/>
      <c r="E43" s="113" t="str">
        <f>G17</f>
        <v>АНДРИЯНОВ А.С. (ВК, г. Москва)</v>
      </c>
      <c r="F43" s="113"/>
      <c r="G43" s="113"/>
      <c r="H43" s="113"/>
      <c r="I43" s="113" t="str">
        <f>G19</f>
        <v>КОЧЕТКОВ Д.А. (ВК, г. Саранск)</v>
      </c>
      <c r="J43" s="113"/>
      <c r="K43" s="114"/>
    </row>
    <row r="44" spans="1:26" s="10" customFormat="1" ht="14.4" thickTop="1" x14ac:dyDescent="0.25">
      <c r="A44" s="1"/>
      <c r="B44" s="25"/>
      <c r="C44" s="25"/>
      <c r="D44" s="1"/>
      <c r="F44" s="1"/>
      <c r="G44" s="1"/>
      <c r="H44" s="20"/>
      <c r="I44" s="2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38" customFormat="1" ht="18" x14ac:dyDescent="0.25">
      <c r="B45" s="39"/>
      <c r="C45" s="39"/>
      <c r="E45" s="40"/>
      <c r="H45" s="41"/>
      <c r="I45" s="41"/>
    </row>
    <row r="46" spans="1:26" ht="21" x14ac:dyDescent="0.25">
      <c r="A46" s="36"/>
      <c r="B46" s="36"/>
      <c r="C46" s="37"/>
      <c r="D46" s="104"/>
      <c r="E46" s="104"/>
      <c r="F46" s="104"/>
      <c r="G46" s="104"/>
    </row>
    <row r="47" spans="1:26" ht="18" x14ac:dyDescent="0.25">
      <c r="D47" s="38"/>
    </row>
  </sheetData>
  <autoFilter ref="B21:H21" xr:uid="{00000000-0009-0000-0000-000000000000}">
    <sortState xmlns:xlrd2="http://schemas.microsoft.com/office/spreadsheetml/2017/richdata2" ref="B22:H36">
      <sortCondition ref="H21"/>
    </sortState>
  </autoFilter>
  <sortState xmlns:xlrd2="http://schemas.microsoft.com/office/spreadsheetml/2017/richdata2" ref="A22:G33">
    <sortCondition descending="1" ref="A22:A33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46:G46"/>
    <mergeCell ref="A28:D28"/>
    <mergeCell ref="G28:K28"/>
    <mergeCell ref="A37:D37"/>
    <mergeCell ref="E37:H37"/>
    <mergeCell ref="I37:K37"/>
    <mergeCell ref="A43:D43"/>
    <mergeCell ref="E43:H43"/>
    <mergeCell ref="I43:K43"/>
  </mergeCells>
  <phoneticPr fontId="24" type="noConversion"/>
  <printOptions horizontalCentered="1"/>
  <pageMargins left="0.19685039370078741" right="0.19685039370078741" top="0.39370078740157483" bottom="0.39370078740157483" header="0.15748031496062992" footer="0.11811023622047245"/>
  <pageSetup paperSize="256" scale="65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2024-06-04T14:24:30Z</cp:lastPrinted>
  <dcterms:created xsi:type="dcterms:W3CDTF">1996-10-08T23:32:33Z</dcterms:created>
  <dcterms:modified xsi:type="dcterms:W3CDTF">2024-06-07T10:38:53Z</dcterms:modified>
</cp:coreProperties>
</file>