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andrey/Downloads/"/>
    </mc:Choice>
  </mc:AlternateContent>
  <xr:revisionPtr revIDLastSave="0" documentId="13_ncr:1_{D414F49C-5B65-3440-B901-B6384F8D069F}" xr6:coauthVersionLast="47" xr6:coauthVersionMax="47" xr10:uidLastSave="{00000000-0000-0000-0000-000000000000}"/>
  <bookViews>
    <workbookView xWindow="0" yWindow="720" windowWidth="29400" windowHeight="18400" tabRatio="787" activeTab="1" xr2:uid="{00000000-000D-0000-FFFF-FFFF00000000}"/>
  </bookViews>
  <sheets>
    <sheet name="фристайл - парк Женщины" sheetId="123" r:id="rId1"/>
    <sheet name="фристайл - парк Мужчины" sheetId="124" r:id="rId2"/>
  </sheets>
  <definedNames>
    <definedName name="_xlnm.Print_Titles" localSheetId="0">'фристайл - парк Женщины'!$21:$21</definedName>
    <definedName name="_xlnm.Print_Titles" localSheetId="1">'фристайл - парк Мужчины'!$21:$21</definedName>
    <definedName name="_xlnm.Print_Area" localSheetId="0">'фристайл - парк Женщины'!$A$1:$L$42</definedName>
    <definedName name="_xlnm.Print_Area" localSheetId="1">'фристайл - парк Мужчины'!$A$1:$L$44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23" l="1"/>
  <c r="J23" i="123"/>
  <c r="J23" i="124"/>
  <c r="J24" i="124"/>
  <c r="J25" i="124"/>
  <c r="J26" i="124"/>
  <c r="J27" i="124"/>
  <c r="J25" i="123"/>
  <c r="J44" i="124"/>
  <c r="G44" i="124"/>
  <c r="D44" i="124"/>
  <c r="L36" i="124"/>
  <c r="H36" i="124"/>
  <c r="L35" i="124"/>
  <c r="H35" i="124"/>
  <c r="L34" i="124"/>
  <c r="H34" i="124"/>
  <c r="L33" i="124"/>
  <c r="H33" i="124"/>
  <c r="L32" i="124"/>
  <c r="L31" i="124"/>
  <c r="L30" i="124"/>
  <c r="J42" i="123"/>
  <c r="G42" i="123"/>
  <c r="D42" i="123"/>
  <c r="L34" i="123"/>
  <c r="H34" i="123"/>
  <c r="L33" i="123"/>
  <c r="H33" i="123"/>
  <c r="L32" i="123"/>
  <c r="H32" i="123"/>
  <c r="L31" i="123"/>
  <c r="H31" i="123"/>
  <c r="L30" i="123"/>
  <c r="L29" i="123"/>
  <c r="L28" i="123"/>
  <c r="H32" i="124" l="1"/>
  <c r="H31" i="124" s="1"/>
  <c r="H30" i="123"/>
  <c r="H29" i="123" s="1"/>
</calcChain>
</file>

<file path=xl/sharedStrings.xml><?xml version="1.0" encoding="utf-8"?>
<sst xmlns="http://schemas.openxmlformats.org/spreadsheetml/2006/main" count="161" uniqueCount="79">
  <si>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</si>
  <si>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</si>
  <si>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</si>
  <si>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</si>
  <si>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</si>
  <si>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</si>
  <si>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</si>
  <si>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</si>
  <si>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</si>
  <si>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</si>
  <si>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ТЕРРИТОРИАЛЬНАЯ ПРИНАДЛЕЖНОСТЬ</t>
  </si>
  <si>
    <t>ПРИМЕЧАНИЕ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</si>
  <si>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</si>
  <si>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</si>
  <si>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</si>
  <si>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</si>
  <si>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</si>
  <si>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</si>
  <si>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</si>
  <si>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</si>
  <si>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</si>
  <si>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</si>
  <si>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</si>
  <si>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</si>
  <si>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</si>
  <si>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</si>
  <si>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1 СР</t>
  </si>
  <si>
    <t>ДАТА РОЖД.</t>
  </si>
  <si>
    <t>Дисквалифицировано</t>
  </si>
  <si>
    <t>UCI ID</t>
  </si>
  <si>
    <t>ИТОГОВЫЙ ПРОТОКОЛ</t>
  </si>
  <si>
    <t>ВЫПОЛНЕНИЕ НТУ ЕВСК</t>
  </si>
  <si>
    <t/>
  </si>
  <si>
    <t>ГЛАВНЫЙ СЕКРЕТАРЬ</t>
  </si>
  <si>
    <t>3 СР</t>
  </si>
  <si>
    <t>2 СР</t>
  </si>
  <si>
    <t>ВЫСОТА СТАРТОВОЙ ГОРЫ (HD)(м):</t>
  </si>
  <si>
    <t>1 попытка</t>
  </si>
  <si>
    <t>2 попытка</t>
  </si>
  <si>
    <t>КОНТРОЛЬНОЕ ВРЕМЯ (МИН):</t>
  </si>
  <si>
    <t>АНДРИЯНОВ А.С. (ВК, г.Москва)</t>
  </si>
  <si>
    <t>НАЧАЛО ГОНКИ:</t>
  </si>
  <si>
    <t>ОКОНЧАНИЕ ГОНКИ:</t>
  </si>
  <si>
    <t>Температура:</t>
  </si>
  <si>
    <t>Влажность:</t>
  </si>
  <si>
    <t>Осадки:</t>
  </si>
  <si>
    <t>Ветер:</t>
  </si>
  <si>
    <t>ОЧКИ В ПОПЫТКАХ</t>
  </si>
  <si>
    <t>Федерация велосипедного спорта России</t>
  </si>
  <si>
    <t>ВСЕРОССИЙСКИЕ СОРЕВНОВАНИЯ</t>
  </si>
  <si>
    <t>ВМХ - фристайл - парк (или парк - смешанный)</t>
  </si>
  <si>
    <t>Министерство спорта Республики Татарстан</t>
  </si>
  <si>
    <t>10:00</t>
  </si>
  <si>
    <t>17:00</t>
  </si>
  <si>
    <t>№ ВРВС: 0080061612Я</t>
  </si>
  <si>
    <t>№ ЕКП 2023: 29882</t>
  </si>
  <si>
    <t>НАЗВАНИЕ ТРАССЫ / РЕГ.НОМЕР: ПАРК "УРАМ"</t>
  </si>
  <si>
    <t xml:space="preserve"> МАЛАХОВ Р.А. (1 кат., г. ИЖЕВСК)</t>
  </si>
  <si>
    <t>МЕСТО ПРОВЕДЕНИЯ: г. КАЗАНЬ, ПАРК "УРАМ"</t>
  </si>
  <si>
    <t>ДАТА ПРОВЕДЕНИЯ: 03 СЕНТЯБРЯ 2023 года</t>
  </si>
  <si>
    <t>ЗАМЕСТИТЕЛЬ ГЛАВНОГО СУДЬИ</t>
  </si>
  <si>
    <t>ЗАМЕСТИТЕЛЬ ГЛАВНОГО СУДЬИ:</t>
  </si>
  <si>
    <t>ВЫСОЦКИЙ С.М. (1 кат, г. Москва)</t>
  </si>
  <si>
    <t>Женщины</t>
  </si>
  <si>
    <t>РИЗАЕВА Дарья</t>
  </si>
  <si>
    <t>Самарская область</t>
  </si>
  <si>
    <t>ГРАМАШОВА Алина</t>
  </si>
  <si>
    <t>Московская область</t>
  </si>
  <si>
    <t>ТЕРЕБОВА Анастасия</t>
  </si>
  <si>
    <t>Санкт-Петербург</t>
  </si>
  <si>
    <t>Н/С</t>
  </si>
  <si>
    <t>Мужчины</t>
  </si>
  <si>
    <t>ГАЛКИН Дмитрий</t>
  </si>
  <si>
    <t>СЕМИН Илья</t>
  </si>
  <si>
    <t>БАТАЕВ Руслан</t>
  </si>
  <si>
    <t>Оренбургская область</t>
  </si>
  <si>
    <t>ГОРШКОВ Иван</t>
  </si>
  <si>
    <t>ЭЙЛАЗОВ Тимур</t>
  </si>
  <si>
    <t>РЕЗУЛЬТАТ 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</si>
</sst>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6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sz val="16"/>
      <name val="Calibri"/>
      <family val="2"/>
      <charset val="204"/>
    </font>
    <font>
      <sz val="14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3" fillId="0" borderId="2" xfId="2" applyFont="1" applyBorder="1" applyAlignment="1">
      <alignment horizontal="center" vertical="center"/>
    </xf>
    <xf numFmtId="0" fontId="13" fillId="0" borderId="2" xfId="2" applyFont="1" applyBorder="1" applyAlignment="1">
      <alignment vertical="center"/>
    </xf>
    <xf numFmtId="0" fontId="15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vertical="center"/>
    </xf>
    <xf numFmtId="0" fontId="15" fillId="0" borderId="3" xfId="2" applyFont="1" applyBorder="1" applyAlignment="1">
      <alignment horizontal="right" vertical="center"/>
    </xf>
    <xf numFmtId="0" fontId="12" fillId="0" borderId="16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5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0" fontId="13" fillId="0" borderId="5" xfId="2" applyFont="1" applyBorder="1" applyAlignment="1">
      <alignment horizontal="right" vertical="center"/>
    </xf>
    <xf numFmtId="0" fontId="6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6" fillId="0" borderId="28" xfId="2" applyFont="1" applyBorder="1" applyAlignment="1">
      <alignment vertical="center"/>
    </xf>
    <xf numFmtId="0" fontId="6" fillId="0" borderId="26" xfId="2" applyFont="1" applyBorder="1" applyAlignment="1">
      <alignment horizontal="center" vertical="center"/>
    </xf>
    <xf numFmtId="0" fontId="6" fillId="0" borderId="26" xfId="2" applyFont="1" applyBorder="1" applyAlignment="1">
      <alignment vertical="center"/>
    </xf>
    <xf numFmtId="0" fontId="6" fillId="0" borderId="29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justify"/>
    </xf>
    <xf numFmtId="0" fontId="18" fillId="0" borderId="0" xfId="8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49" fontId="13" fillId="0" borderId="4" xfId="2" applyNumberFormat="1" applyFont="1" applyBorder="1" applyAlignment="1">
      <alignment vertical="center"/>
    </xf>
    <xf numFmtId="49" fontId="13" fillId="0" borderId="17" xfId="2" applyNumberFormat="1" applyFont="1" applyBorder="1" applyAlignment="1">
      <alignment vertical="center"/>
    </xf>
    <xf numFmtId="0" fontId="13" fillId="0" borderId="16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49" fontId="13" fillId="0" borderId="5" xfId="2" applyNumberFormat="1" applyFont="1" applyBorder="1" applyAlignment="1">
      <alignment horizontal="left" vertical="center"/>
    </xf>
    <xf numFmtId="49" fontId="13" fillId="0" borderId="5" xfId="2" applyNumberFormat="1" applyFont="1" applyBorder="1" applyAlignment="1">
      <alignment vertical="center"/>
    </xf>
    <xf numFmtId="0" fontId="6" fillId="0" borderId="11" xfId="2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12" fillId="2" borderId="22" xfId="2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13" fillId="0" borderId="6" xfId="2" applyFont="1" applyBorder="1" applyAlignment="1">
      <alignment horizontal="center" vertical="center"/>
    </xf>
    <xf numFmtId="0" fontId="13" fillId="0" borderId="16" xfId="2" applyFont="1" applyBorder="1" applyAlignment="1">
      <alignment horizontal="left" vertical="center"/>
    </xf>
    <xf numFmtId="0" fontId="6" fillId="0" borderId="16" xfId="2" applyFont="1" applyBorder="1" applyAlignment="1">
      <alignment vertical="center"/>
    </xf>
    <xf numFmtId="1" fontId="6" fillId="0" borderId="0" xfId="2" applyNumberFormat="1" applyFont="1" applyAlignment="1">
      <alignment vertical="center"/>
    </xf>
    <xf numFmtId="1" fontId="13" fillId="0" borderId="17" xfId="2" applyNumberFormat="1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9" fontId="13" fillId="0" borderId="5" xfId="2" applyNumberFormat="1" applyFont="1" applyBorder="1" applyAlignment="1">
      <alignment horizontal="center" vertical="center"/>
    </xf>
    <xf numFmtId="9" fontId="13" fillId="0" borderId="5" xfId="2" applyNumberFormat="1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6" fillId="0" borderId="5" xfId="2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7" fillId="0" borderId="17" xfId="2" applyFont="1" applyBorder="1" applyAlignment="1">
      <alignment vertical="center"/>
    </xf>
    <xf numFmtId="0" fontId="12" fillId="0" borderId="13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49" fontId="6" fillId="0" borderId="0" xfId="2" applyNumberFormat="1" applyFont="1" applyAlignment="1">
      <alignment vertical="center"/>
    </xf>
    <xf numFmtId="49" fontId="13" fillId="0" borderId="2" xfId="2" applyNumberFormat="1" applyFont="1" applyBorder="1" applyAlignment="1">
      <alignment vertical="center"/>
    </xf>
    <xf numFmtId="49" fontId="13" fillId="0" borderId="3" xfId="2" applyNumberFormat="1" applyFont="1" applyBorder="1" applyAlignment="1">
      <alignment vertical="center"/>
    </xf>
    <xf numFmtId="49" fontId="7" fillId="0" borderId="5" xfId="2" applyNumberFormat="1" applyFont="1" applyBorder="1" applyAlignment="1">
      <alignment vertical="center"/>
    </xf>
    <xf numFmtId="49" fontId="6" fillId="0" borderId="0" xfId="2" applyNumberFormat="1" applyFont="1" applyAlignment="1">
      <alignment horizontal="center" vertical="center"/>
    </xf>
    <xf numFmtId="49" fontId="6" fillId="0" borderId="26" xfId="2" applyNumberFormat="1" applyFont="1" applyBorder="1" applyAlignment="1">
      <alignment vertical="center"/>
    </xf>
    <xf numFmtId="49" fontId="10" fillId="3" borderId="1" xfId="3" applyNumberFormat="1" applyFont="1" applyFill="1" applyBorder="1" applyAlignment="1">
      <alignment horizontal="center" vertical="center" wrapText="1"/>
    </xf>
    <xf numFmtId="49" fontId="16" fillId="0" borderId="0" xfId="2" applyNumberFormat="1" applyFont="1" applyAlignment="1">
      <alignment vertical="center" wrapText="1"/>
    </xf>
    <xf numFmtId="49" fontId="6" fillId="0" borderId="27" xfId="2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49" fontId="7" fillId="0" borderId="4" xfId="2" applyNumberFormat="1" applyFont="1" applyBorder="1" applyAlignment="1">
      <alignment vertical="center"/>
    </xf>
    <xf numFmtId="49" fontId="7" fillId="0" borderId="4" xfId="2" applyNumberFormat="1" applyFont="1" applyBorder="1" applyAlignment="1">
      <alignment horizontal="left" vertical="center"/>
    </xf>
    <xf numFmtId="49" fontId="8" fillId="0" borderId="0" xfId="2" applyNumberFormat="1" applyFont="1" applyAlignment="1">
      <alignment vertical="center"/>
    </xf>
    <xf numFmtId="49" fontId="10" fillId="0" borderId="0" xfId="2" applyNumberFormat="1" applyFont="1" applyAlignment="1">
      <alignment vertical="center"/>
    </xf>
    <xf numFmtId="0" fontId="12" fillId="0" borderId="2" xfId="2" applyFont="1" applyBorder="1" applyAlignment="1">
      <alignment horizontal="left" vertical="center"/>
    </xf>
    <xf numFmtId="0" fontId="19" fillId="0" borderId="3" xfId="2" applyFont="1" applyBorder="1" applyAlignment="1">
      <alignment horizontal="left" vertical="center"/>
    </xf>
    <xf numFmtId="0" fontId="6" fillId="0" borderId="1" xfId="2" applyFont="1" applyBorder="1" applyAlignment="1">
      <alignment vertical="center"/>
    </xf>
    <xf numFmtId="0" fontId="21" fillId="0" borderId="6" xfId="0" applyFont="1" applyBorder="1" applyAlignment="1">
      <alignment horizontal="right" vertical="center"/>
    </xf>
    <xf numFmtId="0" fontId="21" fillId="4" borderId="6" xfId="2" applyFont="1" applyFill="1" applyBorder="1" applyAlignment="1">
      <alignment horizontal="right" vertical="center"/>
    </xf>
    <xf numFmtId="14" fontId="6" fillId="0" borderId="1" xfId="2" applyNumberFormat="1" applyFont="1" applyBorder="1" applyAlignment="1">
      <alignment horizontal="center" vertical="center"/>
    </xf>
    <xf numFmtId="0" fontId="15" fillId="2" borderId="16" xfId="2" applyFont="1" applyFill="1" applyBorder="1" applyAlignment="1">
      <alignment vertical="center"/>
    </xf>
    <xf numFmtId="0" fontId="15" fillId="2" borderId="5" xfId="2" applyFont="1" applyFill="1" applyBorder="1" applyAlignment="1">
      <alignment vertical="center"/>
    </xf>
    <xf numFmtId="0" fontId="22" fillId="0" borderId="19" xfId="2" applyFont="1" applyBorder="1" applyAlignment="1">
      <alignment vertical="center"/>
    </xf>
    <xf numFmtId="0" fontId="22" fillId="0" borderId="20" xfId="2" applyFont="1" applyBorder="1" applyAlignment="1">
      <alignment vertical="center"/>
    </xf>
    <xf numFmtId="0" fontId="22" fillId="0" borderId="0" xfId="2" applyFont="1" applyAlignment="1">
      <alignment vertical="center"/>
    </xf>
    <xf numFmtId="49" fontId="22" fillId="0" borderId="0" xfId="2" applyNumberFormat="1" applyFont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9" fillId="0" borderId="14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24" fillId="0" borderId="10" xfId="2" applyFont="1" applyBorder="1" applyAlignment="1">
      <alignment horizontal="center" vertical="center"/>
    </xf>
    <xf numFmtId="0" fontId="10" fillId="2" borderId="38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2" fillId="0" borderId="12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7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17" xfId="2" applyFont="1" applyBorder="1" applyAlignment="1">
      <alignment horizontal="left" vertical="center"/>
    </xf>
    <xf numFmtId="0" fontId="10" fillId="2" borderId="36" xfId="2" applyFont="1" applyFill="1" applyBorder="1" applyAlignment="1">
      <alignment horizontal="center" vertical="center"/>
    </xf>
    <xf numFmtId="0" fontId="10" fillId="2" borderId="31" xfId="2" applyFont="1" applyFill="1" applyBorder="1" applyAlignment="1">
      <alignment horizontal="center" vertical="center"/>
    </xf>
    <xf numFmtId="0" fontId="10" fillId="2" borderId="37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49" fontId="10" fillId="3" borderId="37" xfId="2" applyNumberFormat="1" applyFont="1" applyFill="1" applyBorder="1" applyAlignment="1">
      <alignment horizontal="center" vertical="center"/>
    </xf>
    <xf numFmtId="49" fontId="10" fillId="2" borderId="37" xfId="3" applyNumberFormat="1" applyFont="1" applyFill="1" applyBorder="1" applyAlignment="1">
      <alignment horizontal="center" vertical="center" wrapText="1"/>
    </xf>
    <xf numFmtId="49" fontId="10" fillId="2" borderId="1" xfId="3" applyNumberFormat="1" applyFont="1" applyFill="1" applyBorder="1" applyAlignment="1">
      <alignment horizontal="center" vertical="center" wrapText="1"/>
    </xf>
    <xf numFmtId="0" fontId="10" fillId="2" borderId="37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22" fillId="0" borderId="20" xfId="2" applyFont="1" applyBorder="1" applyAlignment="1">
      <alignment horizontal="center" vertical="center"/>
    </xf>
    <xf numFmtId="0" fontId="22" fillId="0" borderId="21" xfId="2" applyFont="1" applyBorder="1" applyAlignment="1">
      <alignment horizontal="center" vertical="center"/>
    </xf>
    <xf numFmtId="0" fontId="12" fillId="2" borderId="24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5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</cellXfs>
  <cellStyles count="13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3 2" xfId="10" xr:uid="{00000000-0005-0000-0000-000006000000}"/>
    <cellStyle name="Обычный 3 2 2" xfId="12" xr:uid="{00000000-0005-0000-0000-000007000000}"/>
    <cellStyle name="Обычный 3 3" xfId="11" xr:uid="{00000000-0005-0000-0000-000008000000}"/>
    <cellStyle name="Обычный 3 4" xfId="9" xr:uid="{00000000-0005-0000-0000-000009000000}"/>
    <cellStyle name="Обычный 4" xfId="4" xr:uid="{00000000-0005-0000-0000-00000A000000}"/>
    <cellStyle name="Обычный_Стартовый протокол Смирнов_20101106_Results" xfId="3" xr:uid="{00000000-0005-0000-0000-00000C000000}"/>
    <cellStyle name="Обычный_ID4938_RS_1" xfId="8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627533</xdr:colOff>
      <xdr:row>6</xdr:row>
      <xdr:rowOff>103909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96A0E44-BB19-534A-B8EB-5197EE2AE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57833" cy="1272597"/>
        </a:xfrm>
        <a:prstGeom prst="rect">
          <a:avLst/>
        </a:prstGeom>
      </xdr:spPr>
    </xdr:pic>
    <xdr:clientData/>
  </xdr:twoCellAnchor>
  <xdr:twoCellAnchor editAs="oneCell">
    <xdr:from>
      <xdr:col>10</xdr:col>
      <xdr:colOff>88900</xdr:colOff>
      <xdr:row>0</xdr:row>
      <xdr:rowOff>63500</xdr:rowOff>
    </xdr:from>
    <xdr:to>
      <xdr:col>12</xdr:col>
      <xdr:colOff>461</xdr:colOff>
      <xdr:row>5</xdr:row>
      <xdr:rowOff>307287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0524508-D23C-404E-9D35-8D5BA7FDAD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0512"/>
        <a:stretch/>
      </xdr:blipFill>
      <xdr:spPr>
        <a:xfrm>
          <a:off x="9652000" y="63500"/>
          <a:ext cx="1951181" cy="10404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627533</xdr:colOff>
      <xdr:row>5</xdr:row>
      <xdr:rowOff>2597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B38A267-7F07-4C78-9AC1-1145E5ABC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40993" cy="1272597"/>
        </a:xfrm>
        <a:prstGeom prst="rect">
          <a:avLst/>
        </a:prstGeom>
      </xdr:spPr>
    </xdr:pic>
    <xdr:clientData/>
  </xdr:twoCellAnchor>
  <xdr:twoCellAnchor editAs="oneCell">
    <xdr:from>
      <xdr:col>10</xdr:col>
      <xdr:colOff>88900</xdr:colOff>
      <xdr:row>0</xdr:row>
      <xdr:rowOff>63500</xdr:rowOff>
    </xdr:from>
    <xdr:to>
      <xdr:col>12</xdr:col>
      <xdr:colOff>3001</xdr:colOff>
      <xdr:row>4</xdr:row>
      <xdr:rowOff>87923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A354BAB-5861-4AEB-9A4E-12C16D9D20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0512"/>
        <a:stretch/>
      </xdr:blipFill>
      <xdr:spPr>
        <a:xfrm>
          <a:off x="8669020" y="63500"/>
          <a:ext cx="1758141" cy="1042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FD8E7-8BE7-3443-8134-882AB2101234}">
  <sheetPr>
    <tabColor theme="3" tint="-0.249977111117893"/>
    <pageSetUpPr fitToPage="1"/>
  </sheetPr>
  <dimension ref="A1:S43"/>
  <sheetViews>
    <sheetView zoomScale="110" zoomScaleNormal="110" zoomScaleSheetLayoutView="89" workbookViewId="0">
      <selection activeCell="J21" sqref="J21:J22"/>
    </sheetView>
  </sheetViews>
  <sheetFormatPr baseColWidth="10" defaultColWidth="9.1640625" defaultRowHeight="14"/>
  <cols>
    <col min="1" max="1" width="7" style="2" customWidth="1"/>
    <col min="2" max="2" width="7.83203125" style="1" customWidth="1"/>
    <col min="3" max="3" width="12.1640625" style="1" customWidth="1"/>
    <col min="4" max="4" width="21" style="2" bestFit="1" customWidth="1"/>
    <col min="5" max="5" width="11.83203125" style="2" customWidth="1"/>
    <col min="6" max="6" width="8.83203125" style="2" customWidth="1"/>
    <col min="7" max="7" width="27" style="2" customWidth="1"/>
    <col min="8" max="8" width="9.83203125" style="61" customWidth="1"/>
    <col min="9" max="9" width="9.83203125" style="2" customWidth="1"/>
    <col min="10" max="10" width="10.1640625" style="61" customWidth="1"/>
    <col min="11" max="11" width="13.83203125" style="2" customWidth="1"/>
    <col min="12" max="12" width="13.1640625" style="2" customWidth="1"/>
    <col min="13" max="13" width="9.1640625" style="2"/>
    <col min="14" max="14" width="9.1640625" style="2" customWidth="1"/>
    <col min="15" max="16" width="9.1640625" style="2"/>
    <col min="17" max="19" width="9.1640625" style="61"/>
    <col min="20" max="16384" width="9.1640625" style="2"/>
  </cols>
  <sheetData>
    <row r="1" spans="1:19" customFormat="1" ht="2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89"/>
    </row>
    <row r="2" spans="1:19" customFormat="1" ht="21">
      <c r="A2" s="93" t="s">
        <v>48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89"/>
    </row>
    <row r="3" spans="1:19" customFormat="1" ht="21">
      <c r="A3" s="93" t="s">
        <v>51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89"/>
    </row>
    <row r="4" spans="1:19" ht="21" hidden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1:19" ht="21" hidden="1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O5"/>
    </row>
    <row r="6" spans="1:19" s="3" customFormat="1" ht="29">
      <c r="A6" s="95" t="s">
        <v>49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Q6" s="74"/>
      <c r="R6" s="74"/>
      <c r="S6" s="74"/>
    </row>
    <row r="7" spans="1:19" s="3" customFormat="1" ht="22" thickBot="1">
      <c r="A7" s="96" t="s">
        <v>12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Q7" s="74"/>
      <c r="R7" s="74"/>
      <c r="S7" s="74"/>
    </row>
    <row r="8" spans="1:19" s="3" customFormat="1" ht="22" hidden="1" thickBot="1">
      <c r="A8" s="97" t="s">
        <v>32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Q8" s="74"/>
      <c r="R8" s="74"/>
      <c r="S8" s="74"/>
    </row>
    <row r="9" spans="1:19" ht="20" thickTop="1">
      <c r="A9" s="98" t="s">
        <v>30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100"/>
    </row>
    <row r="10" spans="1:19" ht="19">
      <c r="A10" s="101" t="s">
        <v>50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3"/>
    </row>
    <row r="11" spans="1:19" ht="19">
      <c r="A11" s="104" t="s">
        <v>63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3"/>
    </row>
    <row r="12" spans="1:19" ht="7.5" customHeight="1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2"/>
    </row>
    <row r="13" spans="1:19" ht="16">
      <c r="A13" s="107" t="s">
        <v>58</v>
      </c>
      <c r="B13" s="108"/>
      <c r="C13" s="108"/>
      <c r="D13" s="108"/>
      <c r="E13" s="5"/>
      <c r="F13" s="5"/>
      <c r="G13" s="76" t="s">
        <v>41</v>
      </c>
      <c r="H13" s="62" t="s">
        <v>52</v>
      </c>
      <c r="I13" s="5"/>
      <c r="J13" s="62"/>
      <c r="K13" s="6"/>
      <c r="L13" s="59" t="s">
        <v>54</v>
      </c>
    </row>
    <row r="14" spans="1:19" ht="16">
      <c r="A14" s="109" t="s">
        <v>59</v>
      </c>
      <c r="B14" s="110"/>
      <c r="C14" s="110"/>
      <c r="D14" s="110"/>
      <c r="E14" s="7"/>
      <c r="F14" s="7"/>
      <c r="G14" s="77" t="s">
        <v>42</v>
      </c>
      <c r="H14" s="63" t="s">
        <v>53</v>
      </c>
      <c r="I14" s="7"/>
      <c r="J14" s="63"/>
      <c r="K14" s="8"/>
      <c r="L14" s="60" t="s">
        <v>55</v>
      </c>
    </row>
    <row r="15" spans="1:19" ht="15">
      <c r="A15" s="111" t="s">
        <v>7</v>
      </c>
      <c r="B15" s="112"/>
      <c r="C15" s="112"/>
      <c r="D15" s="112"/>
      <c r="E15" s="112"/>
      <c r="F15" s="112"/>
      <c r="G15" s="113"/>
      <c r="H15" s="114" t="s">
        <v>1</v>
      </c>
      <c r="I15" s="112"/>
      <c r="J15" s="112"/>
      <c r="K15" s="112"/>
      <c r="L15" s="115"/>
    </row>
    <row r="16" spans="1:19" ht="15">
      <c r="A16" s="9" t="s">
        <v>13</v>
      </c>
      <c r="B16" s="10"/>
      <c r="C16" s="10"/>
      <c r="D16" s="11"/>
      <c r="E16" s="12"/>
      <c r="F16" s="11"/>
      <c r="G16" s="56"/>
      <c r="H16" s="116" t="s">
        <v>56</v>
      </c>
      <c r="I16" s="117"/>
      <c r="J16" s="117"/>
      <c r="K16" s="117"/>
      <c r="L16" s="118"/>
    </row>
    <row r="17" spans="1:19" ht="15">
      <c r="A17" s="9" t="s">
        <v>14</v>
      </c>
      <c r="B17" s="10"/>
      <c r="C17" s="10"/>
      <c r="D17" s="13"/>
      <c r="E17" s="12"/>
      <c r="F17" s="11"/>
      <c r="G17" s="57" t="s">
        <v>40</v>
      </c>
      <c r="H17" s="72" t="s">
        <v>36</v>
      </c>
      <c r="I17" s="46"/>
      <c r="J17" s="64"/>
      <c r="K17" s="46"/>
      <c r="L17" s="58"/>
    </row>
    <row r="18" spans="1:19" ht="15">
      <c r="A18" s="34" t="s">
        <v>15</v>
      </c>
      <c r="B18" s="10"/>
      <c r="C18" s="10"/>
      <c r="D18" s="13"/>
      <c r="E18" s="12"/>
      <c r="F18" s="11"/>
      <c r="G18" s="57" t="s">
        <v>57</v>
      </c>
      <c r="H18" s="72" t="s">
        <v>39</v>
      </c>
      <c r="I18" s="46"/>
      <c r="J18" s="64"/>
      <c r="K18" s="46"/>
      <c r="L18" s="58"/>
    </row>
    <row r="19" spans="1:19" ht="16" thickBot="1">
      <c r="A19" s="9" t="s">
        <v>61</v>
      </c>
      <c r="B19" s="14"/>
      <c r="C19" s="14"/>
      <c r="D19" s="15"/>
      <c r="E19" s="15"/>
      <c r="F19" s="15"/>
      <c r="G19" s="57" t="s">
        <v>62</v>
      </c>
      <c r="H19" s="73"/>
      <c r="I19" s="47"/>
      <c r="J19" s="65"/>
      <c r="K19" s="44"/>
      <c r="L19" s="45"/>
    </row>
    <row r="20" spans="1:19" ht="7.5" customHeight="1" thickTop="1" thickBot="1">
      <c r="A20" s="16"/>
      <c r="B20" s="17"/>
      <c r="C20" s="17"/>
      <c r="D20" s="18"/>
      <c r="E20" s="18"/>
      <c r="F20" s="18"/>
      <c r="G20" s="18"/>
      <c r="H20" s="66"/>
      <c r="I20" s="18"/>
      <c r="J20" s="66"/>
      <c r="K20" s="18"/>
      <c r="L20" s="19"/>
    </row>
    <row r="21" spans="1:19" s="20" customFormat="1" ht="20.25" customHeight="1" thickTop="1">
      <c r="A21" s="119" t="s">
        <v>5</v>
      </c>
      <c r="B21" s="121" t="s">
        <v>9</v>
      </c>
      <c r="C21" s="121" t="s">
        <v>29</v>
      </c>
      <c r="D21" s="121" t="s">
        <v>2</v>
      </c>
      <c r="E21" s="121" t="s">
        <v>27</v>
      </c>
      <c r="F21" s="121" t="s">
        <v>6</v>
      </c>
      <c r="G21" s="121" t="s">
        <v>10</v>
      </c>
      <c r="H21" s="123" t="s">
        <v>47</v>
      </c>
      <c r="I21" s="123"/>
      <c r="J21" s="124" t="s">
        <v>78</v>
      </c>
      <c r="K21" s="126" t="s">
        <v>31</v>
      </c>
      <c r="L21" s="105" t="s">
        <v>11</v>
      </c>
      <c r="N21" s="86"/>
      <c r="O21" s="2"/>
      <c r="P21" s="2"/>
      <c r="Q21" s="61"/>
      <c r="R21" s="61"/>
      <c r="S21" s="75"/>
    </row>
    <row r="22" spans="1:19" s="20" customFormat="1" ht="17.25" customHeight="1">
      <c r="A22" s="120"/>
      <c r="B22" s="122"/>
      <c r="C22" s="122"/>
      <c r="D22" s="122"/>
      <c r="E22" s="122"/>
      <c r="F22" s="122"/>
      <c r="G22" s="122"/>
      <c r="H22" s="67" t="s">
        <v>37</v>
      </c>
      <c r="I22" s="67" t="s">
        <v>38</v>
      </c>
      <c r="J22" s="125"/>
      <c r="K22" s="127"/>
      <c r="L22" s="106"/>
      <c r="N22" s="86"/>
      <c r="O22" s="2"/>
      <c r="P22" s="2"/>
      <c r="Q22" s="61"/>
      <c r="R22" s="61"/>
      <c r="S22" s="75"/>
    </row>
    <row r="23" spans="1:19" ht="16.75" customHeight="1">
      <c r="A23" s="49">
        <v>1</v>
      </c>
      <c r="B23" s="48"/>
      <c r="C23" s="48">
        <v>10097381415</v>
      </c>
      <c r="D23" s="78" t="s">
        <v>64</v>
      </c>
      <c r="E23" s="81">
        <v>35351</v>
      </c>
      <c r="F23" s="48" t="s">
        <v>17</v>
      </c>
      <c r="G23" s="48" t="s">
        <v>65</v>
      </c>
      <c r="H23" s="138">
        <v>46.5</v>
      </c>
      <c r="I23" s="138">
        <v>48.33</v>
      </c>
      <c r="J23" s="138">
        <f>MAX(H23:I23)</f>
        <v>48.33</v>
      </c>
      <c r="K23" s="36"/>
      <c r="L23" s="55"/>
      <c r="N23" s="86"/>
      <c r="S23" s="75"/>
    </row>
    <row r="24" spans="1:19" ht="16.75" customHeight="1">
      <c r="A24" s="49">
        <v>2</v>
      </c>
      <c r="B24" s="48"/>
      <c r="C24" s="48">
        <v>10119496102</v>
      </c>
      <c r="D24" s="78" t="s">
        <v>66</v>
      </c>
      <c r="E24" s="81">
        <v>37702</v>
      </c>
      <c r="F24" s="48" t="s">
        <v>26</v>
      </c>
      <c r="G24" s="48" t="s">
        <v>67</v>
      </c>
      <c r="H24" s="138">
        <v>30.16</v>
      </c>
      <c r="I24" s="138">
        <v>33.659999999999997</v>
      </c>
      <c r="J24" s="138">
        <f>MAX(H24:I24)</f>
        <v>33.659999999999997</v>
      </c>
      <c r="K24" s="36"/>
      <c r="L24" s="55"/>
      <c r="N24" s="86"/>
      <c r="S24" s="75"/>
    </row>
    <row r="25" spans="1:19" ht="16.75" customHeight="1">
      <c r="A25" s="49" t="s">
        <v>70</v>
      </c>
      <c r="B25" s="48"/>
      <c r="C25" s="48">
        <v>10096489722</v>
      </c>
      <c r="D25" s="78" t="s">
        <v>68</v>
      </c>
      <c r="E25" s="81">
        <v>36777</v>
      </c>
      <c r="F25" s="48" t="s">
        <v>17</v>
      </c>
      <c r="G25" s="48" t="s">
        <v>69</v>
      </c>
      <c r="H25" s="138"/>
      <c r="I25" s="138"/>
      <c r="J25" s="138">
        <f t="shared" ref="J24:J25" si="0">MAX(H25:I25)</f>
        <v>0</v>
      </c>
      <c r="K25" s="36"/>
      <c r="L25" s="55"/>
      <c r="N25" s="86"/>
      <c r="S25" s="75"/>
    </row>
    <row r="26" spans="1:19" ht="7.5" customHeight="1" thickBot="1">
      <c r="A26" s="21"/>
      <c r="B26" s="22"/>
      <c r="C26" s="21"/>
      <c r="D26" s="23"/>
      <c r="E26" s="24"/>
      <c r="F26" s="25"/>
      <c r="G26" s="24"/>
      <c r="H26" s="68"/>
      <c r="I26" s="26"/>
      <c r="J26" s="68"/>
      <c r="K26" s="26"/>
      <c r="L26" s="26"/>
      <c r="N26" s="86"/>
      <c r="O26" s="20"/>
      <c r="P26" s="20"/>
      <c r="Q26" s="75"/>
      <c r="R26" s="75"/>
      <c r="S26" s="75"/>
    </row>
    <row r="27" spans="1:19" ht="16" thickTop="1">
      <c r="A27" s="130" t="s">
        <v>3</v>
      </c>
      <c r="B27" s="131"/>
      <c r="C27" s="131"/>
      <c r="D27" s="131"/>
      <c r="E27" s="38"/>
      <c r="F27" s="38"/>
      <c r="G27" s="131" t="s">
        <v>4</v>
      </c>
      <c r="H27" s="131"/>
      <c r="I27" s="131"/>
      <c r="J27" s="131"/>
      <c r="K27" s="131"/>
      <c r="L27" s="132"/>
      <c r="N27" s="86"/>
      <c r="O27" s="20"/>
      <c r="P27" s="20"/>
      <c r="Q27" s="75"/>
      <c r="R27" s="75"/>
      <c r="S27" s="75"/>
    </row>
    <row r="28" spans="1:19" ht="15">
      <c r="A28" s="40" t="s">
        <v>43</v>
      </c>
      <c r="B28" s="30"/>
      <c r="C28" s="50"/>
      <c r="D28" s="41"/>
      <c r="E28" s="4"/>
      <c r="F28" s="4"/>
      <c r="G28" s="27" t="s">
        <v>25</v>
      </c>
      <c r="H28" s="80">
        <v>2</v>
      </c>
      <c r="I28" s="52"/>
      <c r="J28" s="69"/>
      <c r="K28" s="27" t="s">
        <v>23</v>
      </c>
      <c r="L28" s="35">
        <f>COUNTIF(F$21:F122,"ЗМС")</f>
        <v>0</v>
      </c>
      <c r="N28" s="86"/>
      <c r="O28" s="20"/>
      <c r="P28" s="20"/>
      <c r="Q28" s="75"/>
      <c r="R28" s="75"/>
      <c r="S28" s="75"/>
    </row>
    <row r="29" spans="1:19" ht="15">
      <c r="A29" s="40" t="s">
        <v>44</v>
      </c>
      <c r="B29" s="30"/>
      <c r="C29" s="51"/>
      <c r="D29" s="41"/>
      <c r="E29" s="39"/>
      <c r="F29" s="39"/>
      <c r="G29" s="27" t="s">
        <v>18</v>
      </c>
      <c r="H29" s="79">
        <f>H30+H34</f>
        <v>2</v>
      </c>
      <c r="I29" s="53"/>
      <c r="J29" s="70"/>
      <c r="K29" s="27" t="s">
        <v>16</v>
      </c>
      <c r="L29" s="35">
        <f>COUNTIF(F$21:F122,"МСМК")</f>
        <v>0</v>
      </c>
      <c r="N29" s="86"/>
      <c r="O29" s="20"/>
      <c r="P29" s="20"/>
      <c r="Q29" s="75"/>
      <c r="R29" s="75"/>
      <c r="S29" s="75"/>
    </row>
    <row r="30" spans="1:19" ht="15">
      <c r="A30" s="40" t="s">
        <v>45</v>
      </c>
      <c r="B30" s="30"/>
      <c r="C30" s="30"/>
      <c r="D30" s="41"/>
      <c r="E30" s="39"/>
      <c r="F30" s="39"/>
      <c r="G30" s="27" t="s">
        <v>19</v>
      </c>
      <c r="H30" s="79">
        <f>H31+H32+H33</f>
        <v>2</v>
      </c>
      <c r="I30" s="53"/>
      <c r="J30" s="70"/>
      <c r="K30" s="27" t="s">
        <v>17</v>
      </c>
      <c r="L30" s="35">
        <f>COUNTIF(F$21:F43,"МС")</f>
        <v>2</v>
      </c>
      <c r="N30" s="86"/>
      <c r="O30" s="20"/>
      <c r="P30" s="20"/>
      <c r="Q30" s="75"/>
      <c r="R30" s="75"/>
      <c r="S30" s="75"/>
    </row>
    <row r="31" spans="1:19" ht="15">
      <c r="A31" s="40" t="s">
        <v>46</v>
      </c>
      <c r="B31" s="30"/>
      <c r="C31" s="30"/>
      <c r="D31" s="41"/>
      <c r="E31" s="39"/>
      <c r="F31" s="39"/>
      <c r="G31" s="27" t="s">
        <v>20</v>
      </c>
      <c r="H31" s="79">
        <f>COUNT(A23:A25)</f>
        <v>2</v>
      </c>
      <c r="I31" s="53"/>
      <c r="J31" s="70"/>
      <c r="K31" s="27" t="s">
        <v>24</v>
      </c>
      <c r="L31" s="35">
        <f>COUNTIF(F$20:F43,"КМС")</f>
        <v>0</v>
      </c>
      <c r="N31" s="86"/>
      <c r="O31" s="20"/>
      <c r="P31" s="20"/>
      <c r="Q31" s="75"/>
      <c r="R31" s="75"/>
      <c r="S31" s="75"/>
    </row>
    <row r="32" spans="1:19" ht="15">
      <c r="A32" s="42"/>
      <c r="B32" s="30"/>
      <c r="C32" s="30"/>
      <c r="D32" s="41"/>
      <c r="G32" s="27" t="s">
        <v>21</v>
      </c>
      <c r="H32" s="79">
        <f>COUNTIF(A23:A25,"НФ")</f>
        <v>0</v>
      </c>
      <c r="I32" s="53"/>
      <c r="J32" s="70"/>
      <c r="K32" s="27" t="s">
        <v>26</v>
      </c>
      <c r="L32" s="35">
        <f>COUNTIF(F$23:F121,"1 СР")</f>
        <v>1</v>
      </c>
      <c r="N32" s="86"/>
      <c r="O32" s="20"/>
      <c r="P32" s="20"/>
      <c r="Q32" s="75"/>
      <c r="R32" s="75"/>
      <c r="S32" s="75"/>
    </row>
    <row r="33" spans="1:19" ht="15">
      <c r="A33" s="43"/>
      <c r="B33" s="15"/>
      <c r="C33" s="14"/>
      <c r="D33" s="41"/>
      <c r="G33" s="27" t="s">
        <v>28</v>
      </c>
      <c r="H33" s="79">
        <f>COUNTIF(A23:A25,"ДСКВ")</f>
        <v>0</v>
      </c>
      <c r="I33" s="53"/>
      <c r="J33" s="70"/>
      <c r="K33" s="27" t="s">
        <v>35</v>
      </c>
      <c r="L33" s="35">
        <f>COUNTIF(F$23:F121,"2 СР")</f>
        <v>0</v>
      </c>
    </row>
    <row r="34" spans="1:19" ht="15">
      <c r="A34" s="29"/>
      <c r="B34" s="30"/>
      <c r="C34" s="30"/>
      <c r="D34" s="41"/>
      <c r="E34" s="39"/>
      <c r="F34" s="39"/>
      <c r="G34" s="27" t="s">
        <v>22</v>
      </c>
      <c r="H34" s="79">
        <f>COUNTIF(A23:A25,"НС")</f>
        <v>0</v>
      </c>
      <c r="I34" s="54"/>
      <c r="J34" s="71"/>
      <c r="K34" s="27" t="s">
        <v>34</v>
      </c>
      <c r="L34" s="35">
        <f>COUNTIF(F$23:F121,"3 СР")</f>
        <v>0</v>
      </c>
    </row>
    <row r="35" spans="1:19" ht="5.25" customHeight="1">
      <c r="A35" s="29"/>
      <c r="B35" s="30"/>
      <c r="C35" s="30"/>
      <c r="D35" s="30"/>
      <c r="E35" s="30"/>
      <c r="F35" s="30"/>
      <c r="G35" s="15"/>
      <c r="H35" s="31"/>
      <c r="I35" s="31"/>
      <c r="J35" s="31"/>
      <c r="K35" s="32"/>
      <c r="L35" s="28"/>
    </row>
    <row r="36" spans="1:19" ht="16">
      <c r="A36" s="82"/>
      <c r="B36" s="83"/>
      <c r="C36" s="83"/>
      <c r="D36" s="133" t="s">
        <v>8</v>
      </c>
      <c r="E36" s="133"/>
      <c r="F36" s="133"/>
      <c r="G36" s="133" t="s">
        <v>33</v>
      </c>
      <c r="H36" s="133"/>
      <c r="I36" s="133"/>
      <c r="J36" s="133" t="s">
        <v>60</v>
      </c>
      <c r="K36" s="133"/>
      <c r="L36" s="134"/>
    </row>
    <row r="37" spans="1:19">
      <c r="A37" s="135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7"/>
    </row>
    <row r="38" spans="1:19">
      <c r="A38" s="37"/>
      <c r="D38" s="1"/>
      <c r="E38" s="1"/>
      <c r="F38" s="1"/>
      <c r="G38" s="1"/>
      <c r="H38" s="65"/>
      <c r="I38" s="1"/>
      <c r="J38" s="65"/>
      <c r="K38" s="1"/>
      <c r="L38" s="33"/>
    </row>
    <row r="39" spans="1:19">
      <c r="A39" s="37"/>
      <c r="D39" s="1"/>
      <c r="E39" s="1"/>
      <c r="F39" s="1"/>
      <c r="G39" s="1"/>
      <c r="H39" s="65"/>
      <c r="I39" s="1"/>
      <c r="J39" s="65"/>
      <c r="K39" s="1"/>
      <c r="L39" s="33"/>
    </row>
    <row r="40" spans="1:19">
      <c r="A40" s="37"/>
      <c r="D40" s="1"/>
      <c r="E40" s="1"/>
      <c r="F40" s="1"/>
      <c r="G40" s="1"/>
      <c r="H40" s="65"/>
      <c r="I40" s="1"/>
      <c r="J40" s="65"/>
      <c r="K40" s="1"/>
      <c r="L40" s="33"/>
    </row>
    <row r="41" spans="1:19">
      <c r="A41" s="37"/>
      <c r="D41" s="1"/>
      <c r="E41" s="1"/>
      <c r="F41" s="1"/>
      <c r="G41" s="1"/>
      <c r="H41" s="65"/>
      <c r="I41" s="1"/>
      <c r="J41" s="65"/>
      <c r="K41" s="1"/>
      <c r="L41" s="33"/>
    </row>
    <row r="42" spans="1:19" s="86" customFormat="1" ht="13.75" customHeight="1" thickBot="1">
      <c r="A42" s="84"/>
      <c r="B42" s="85"/>
      <c r="C42" s="85"/>
      <c r="D42" s="128" t="str">
        <f>G17</f>
        <v>АНДРИЯНОВ А.С. (ВК, г.Москва)</v>
      </c>
      <c r="E42" s="128"/>
      <c r="F42" s="128"/>
      <c r="G42" s="128" t="str">
        <f>G18</f>
        <v xml:space="preserve"> МАЛАХОВ Р.А. (1 кат., г. ИЖЕВСК)</v>
      </c>
      <c r="H42" s="128"/>
      <c r="I42" s="128"/>
      <c r="J42" s="128" t="str">
        <f>G19</f>
        <v>ВЫСОЦКИЙ С.М. (1 кат, г. Москва)</v>
      </c>
      <c r="K42" s="128"/>
      <c r="L42" s="129"/>
      <c r="Q42" s="87"/>
      <c r="R42" s="87"/>
      <c r="S42" s="87"/>
    </row>
    <row r="43" spans="1:19" ht="15" thickTop="1"/>
  </sheetData>
  <mergeCells count="38">
    <mergeCell ref="D42:F42"/>
    <mergeCell ref="G42:I42"/>
    <mergeCell ref="J42:L42"/>
    <mergeCell ref="A27:D27"/>
    <mergeCell ref="G27:L27"/>
    <mergeCell ref="D36:F36"/>
    <mergeCell ref="G36:I36"/>
    <mergeCell ref="J36:L36"/>
    <mergeCell ref="A37:E37"/>
    <mergeCell ref="F37:L37"/>
    <mergeCell ref="L21:L22"/>
    <mergeCell ref="A13:D13"/>
    <mergeCell ref="A14:D14"/>
    <mergeCell ref="A15:G15"/>
    <mergeCell ref="H15:L15"/>
    <mergeCell ref="H16:L16"/>
    <mergeCell ref="A21:A22"/>
    <mergeCell ref="B21:B22"/>
    <mergeCell ref="C21:C22"/>
    <mergeCell ref="D21:D22"/>
    <mergeCell ref="E21:E22"/>
    <mergeCell ref="F21:F22"/>
    <mergeCell ref="G21:G22"/>
    <mergeCell ref="H21:I21"/>
    <mergeCell ref="J21:J22"/>
    <mergeCell ref="K21:K22"/>
    <mergeCell ref="A12:L12"/>
    <mergeCell ref="A1:M1"/>
    <mergeCell ref="A2:M2"/>
    <mergeCell ref="A3:M3"/>
    <mergeCell ref="A4:L4"/>
    <mergeCell ref="A5:L5"/>
    <mergeCell ref="A6:L6"/>
    <mergeCell ref="A7:L7"/>
    <mergeCell ref="A8:L8"/>
    <mergeCell ref="A9:L9"/>
    <mergeCell ref="A10:L10"/>
    <mergeCell ref="A11:L11"/>
  </mergeCells>
  <phoneticPr fontId="25" type="noConversion"/>
  <printOptions horizontalCentered="1"/>
  <pageMargins left="0.19685039370078741" right="0.19685039370078741" top="0.59055118110236227" bottom="0.59055118110236227" header="0.15748031496062992" footer="0.11811023622047245"/>
  <pageSetup paperSize="256" scale="6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A1D51-CD09-45F6-AB01-9E929275739B}">
  <sheetPr>
    <tabColor theme="3" tint="-0.249977111117893"/>
    <pageSetUpPr fitToPage="1"/>
  </sheetPr>
  <dimension ref="A1:S45"/>
  <sheetViews>
    <sheetView tabSelected="1" topLeftCell="A7" zoomScaleNormal="100" zoomScaleSheetLayoutView="89" workbookViewId="0">
      <selection activeCell="J23" sqref="J23"/>
    </sheetView>
  </sheetViews>
  <sheetFormatPr baseColWidth="10" defaultColWidth="9.1640625" defaultRowHeight="14"/>
  <cols>
    <col min="1" max="1" width="7" style="2" customWidth="1"/>
    <col min="2" max="2" width="7.83203125" style="1" customWidth="1"/>
    <col min="3" max="3" width="12.1640625" style="1" customWidth="1"/>
    <col min="4" max="4" width="21" style="2" bestFit="1" customWidth="1"/>
    <col min="5" max="5" width="11.83203125" style="2" customWidth="1"/>
    <col min="6" max="6" width="8.83203125" style="2" customWidth="1"/>
    <col min="7" max="7" width="27" style="2" customWidth="1"/>
    <col min="8" max="8" width="9.83203125" style="61" customWidth="1"/>
    <col min="9" max="9" width="9.83203125" style="2" customWidth="1"/>
    <col min="10" max="10" width="10.1640625" style="61" customWidth="1"/>
    <col min="11" max="11" width="13.83203125" style="2" customWidth="1"/>
    <col min="12" max="12" width="13.1640625" style="2" customWidth="1"/>
    <col min="13" max="13" width="9.1640625" style="2"/>
    <col min="14" max="14" width="9.1640625" style="2" customWidth="1"/>
    <col min="15" max="16" width="9.1640625" style="2"/>
    <col min="17" max="19" width="9.1640625" style="61"/>
    <col min="20" max="16384" width="9.1640625" style="2"/>
  </cols>
  <sheetData>
    <row r="1" spans="1:19" customFormat="1" ht="20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89"/>
    </row>
    <row r="2" spans="1:19" customFormat="1" ht="20" customHeight="1">
      <c r="A2" s="93" t="s">
        <v>48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89"/>
    </row>
    <row r="3" spans="1:19" customFormat="1" ht="20" customHeight="1">
      <c r="A3" s="93" t="s">
        <v>51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89"/>
    </row>
    <row r="4" spans="1:19" ht="20" customHeigh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1:19" ht="20" customHeight="1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O5"/>
    </row>
    <row r="6" spans="1:19" s="3" customFormat="1" ht="20" customHeight="1">
      <c r="A6" s="95" t="s">
        <v>49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Q6" s="74"/>
      <c r="R6" s="74"/>
      <c r="S6" s="74"/>
    </row>
    <row r="7" spans="1:19" s="3" customFormat="1" ht="20" customHeight="1">
      <c r="A7" s="96" t="s">
        <v>12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Q7" s="74"/>
      <c r="R7" s="74"/>
      <c r="S7" s="74"/>
    </row>
    <row r="8" spans="1:19" s="3" customFormat="1" ht="20" customHeight="1" thickBot="1">
      <c r="A8" s="97" t="s">
        <v>32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Q8" s="74"/>
      <c r="R8" s="74"/>
      <c r="S8" s="74"/>
    </row>
    <row r="9" spans="1:19" ht="20" customHeight="1" thickTop="1">
      <c r="A9" s="98" t="s">
        <v>30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100"/>
    </row>
    <row r="10" spans="1:19" ht="20" customHeight="1">
      <c r="A10" s="101" t="s">
        <v>50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3"/>
    </row>
    <row r="11" spans="1:19" ht="20" customHeight="1">
      <c r="A11" s="101" t="s">
        <v>71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3"/>
    </row>
    <row r="12" spans="1:19" ht="7.5" customHeight="1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2"/>
    </row>
    <row r="13" spans="1:19" ht="16">
      <c r="A13" s="107" t="s">
        <v>58</v>
      </c>
      <c r="B13" s="108"/>
      <c r="C13" s="108"/>
      <c r="D13" s="108"/>
      <c r="E13" s="5"/>
      <c r="F13" s="5"/>
      <c r="G13" s="76" t="s">
        <v>41</v>
      </c>
      <c r="H13" s="62" t="s">
        <v>52</v>
      </c>
      <c r="I13" s="5"/>
      <c r="J13" s="62"/>
      <c r="K13" s="6"/>
      <c r="L13" s="59" t="s">
        <v>54</v>
      </c>
    </row>
    <row r="14" spans="1:19" ht="16">
      <c r="A14" s="109" t="s">
        <v>59</v>
      </c>
      <c r="B14" s="110"/>
      <c r="C14" s="110"/>
      <c r="D14" s="110"/>
      <c r="E14" s="7"/>
      <c r="F14" s="7"/>
      <c r="G14" s="77" t="s">
        <v>42</v>
      </c>
      <c r="H14" s="63" t="s">
        <v>53</v>
      </c>
      <c r="I14" s="7"/>
      <c r="J14" s="63"/>
      <c r="K14" s="8"/>
      <c r="L14" s="60" t="s">
        <v>55</v>
      </c>
    </row>
    <row r="15" spans="1:19" ht="15">
      <c r="A15" s="111" t="s">
        <v>7</v>
      </c>
      <c r="B15" s="112"/>
      <c r="C15" s="112"/>
      <c r="D15" s="112"/>
      <c r="E15" s="112"/>
      <c r="F15" s="112"/>
      <c r="G15" s="113"/>
      <c r="H15" s="114" t="s">
        <v>1</v>
      </c>
      <c r="I15" s="112"/>
      <c r="J15" s="112"/>
      <c r="K15" s="112"/>
      <c r="L15" s="115"/>
    </row>
    <row r="16" spans="1:19" ht="15">
      <c r="A16" s="9" t="s">
        <v>13</v>
      </c>
      <c r="B16" s="10"/>
      <c r="C16" s="10"/>
      <c r="D16" s="11"/>
      <c r="E16" s="12"/>
      <c r="F16" s="11"/>
      <c r="G16" s="56"/>
      <c r="H16" s="116" t="s">
        <v>56</v>
      </c>
      <c r="I16" s="117"/>
      <c r="J16" s="117"/>
      <c r="K16" s="117"/>
      <c r="L16" s="118"/>
    </row>
    <row r="17" spans="1:19" ht="15">
      <c r="A17" s="9" t="s">
        <v>14</v>
      </c>
      <c r="B17" s="10"/>
      <c r="C17" s="10"/>
      <c r="D17" s="13"/>
      <c r="E17" s="12"/>
      <c r="F17" s="11"/>
      <c r="G17" s="57" t="s">
        <v>40</v>
      </c>
      <c r="H17" s="72" t="s">
        <v>36</v>
      </c>
      <c r="I17" s="46"/>
      <c r="J17" s="64"/>
      <c r="K17" s="46"/>
      <c r="L17" s="58"/>
    </row>
    <row r="18" spans="1:19" ht="15">
      <c r="A18" s="34" t="s">
        <v>15</v>
      </c>
      <c r="B18" s="10"/>
      <c r="C18" s="10"/>
      <c r="D18" s="13"/>
      <c r="E18" s="12"/>
      <c r="F18" s="11"/>
      <c r="G18" s="57" t="s">
        <v>57</v>
      </c>
      <c r="H18" s="72" t="s">
        <v>39</v>
      </c>
      <c r="I18" s="46"/>
      <c r="J18" s="64"/>
      <c r="K18" s="46"/>
      <c r="L18" s="58"/>
    </row>
    <row r="19" spans="1:19" ht="16" thickBot="1">
      <c r="A19" s="9" t="s">
        <v>61</v>
      </c>
      <c r="B19" s="14"/>
      <c r="C19" s="14"/>
      <c r="D19" s="15"/>
      <c r="E19" s="15"/>
      <c r="F19" s="15"/>
      <c r="G19" s="57" t="s">
        <v>62</v>
      </c>
      <c r="H19" s="73"/>
      <c r="I19" s="47"/>
      <c r="J19" s="65"/>
      <c r="K19" s="44"/>
      <c r="L19" s="45"/>
    </row>
    <row r="20" spans="1:19" ht="7.5" customHeight="1" thickTop="1" thickBot="1">
      <c r="A20" s="16"/>
      <c r="B20" s="17"/>
      <c r="C20" s="17"/>
      <c r="D20" s="18"/>
      <c r="E20" s="18"/>
      <c r="F20" s="18"/>
      <c r="G20" s="18"/>
      <c r="H20" s="66"/>
      <c r="I20" s="18"/>
      <c r="J20" s="66"/>
      <c r="K20" s="18"/>
      <c r="L20" s="19"/>
    </row>
    <row r="21" spans="1:19" s="20" customFormat="1" ht="20.25" customHeight="1" thickTop="1">
      <c r="A21" s="119" t="s">
        <v>5</v>
      </c>
      <c r="B21" s="121" t="s">
        <v>9</v>
      </c>
      <c r="C21" s="121" t="s">
        <v>29</v>
      </c>
      <c r="D21" s="121" t="s">
        <v>2</v>
      </c>
      <c r="E21" s="121" t="s">
        <v>27</v>
      </c>
      <c r="F21" s="121" t="s">
        <v>6</v>
      </c>
      <c r="G21" s="121" t="s">
        <v>10</v>
      </c>
      <c r="H21" s="123" t="s">
        <v>47</v>
      </c>
      <c r="I21" s="123"/>
      <c r="J21" s="124" t="s">
        <v>78</v>
      </c>
      <c r="K21" s="126" t="s">
        <v>31</v>
      </c>
      <c r="L21" s="105" t="s">
        <v>11</v>
      </c>
      <c r="N21" s="86"/>
      <c r="Q21" s="75"/>
      <c r="R21" s="75"/>
      <c r="S21" s="75"/>
    </row>
    <row r="22" spans="1:19" s="20" customFormat="1" ht="17.25" customHeight="1">
      <c r="A22" s="120"/>
      <c r="B22" s="122"/>
      <c r="C22" s="122"/>
      <c r="D22" s="122"/>
      <c r="E22" s="122"/>
      <c r="F22" s="122"/>
      <c r="G22" s="122"/>
      <c r="H22" s="67" t="s">
        <v>37</v>
      </c>
      <c r="I22" s="67" t="s">
        <v>38</v>
      </c>
      <c r="J22" s="125"/>
      <c r="K22" s="127"/>
      <c r="L22" s="106"/>
      <c r="N22" s="86"/>
      <c r="Q22" s="75"/>
      <c r="R22" s="75"/>
      <c r="S22" s="75"/>
    </row>
    <row r="23" spans="1:19" ht="16.75" customHeight="1">
      <c r="A23" s="49">
        <v>1</v>
      </c>
      <c r="B23" s="48"/>
      <c r="C23" s="48">
        <v>10140039284</v>
      </c>
      <c r="D23" s="78" t="s">
        <v>72</v>
      </c>
      <c r="E23" s="81">
        <v>37933</v>
      </c>
      <c r="F23" s="48" t="s">
        <v>26</v>
      </c>
      <c r="G23" s="48" t="s">
        <v>67</v>
      </c>
      <c r="H23" s="88">
        <v>60.16</v>
      </c>
      <c r="I23" s="88">
        <v>67.66</v>
      </c>
      <c r="J23" s="88">
        <f>MAX(H23:I23)</f>
        <v>67.66</v>
      </c>
      <c r="K23" s="36" t="s">
        <v>17</v>
      </c>
      <c r="L23" s="55"/>
      <c r="N23" s="86"/>
      <c r="O23" s="20"/>
      <c r="P23" s="20"/>
      <c r="Q23" s="75"/>
      <c r="R23" s="75"/>
      <c r="S23" s="75"/>
    </row>
    <row r="24" spans="1:19" ht="16.75" customHeight="1">
      <c r="A24" s="49">
        <v>2</v>
      </c>
      <c r="B24" s="48"/>
      <c r="C24" s="48">
        <v>10084649860</v>
      </c>
      <c r="D24" s="78" t="s">
        <v>73</v>
      </c>
      <c r="E24" s="81">
        <v>36249</v>
      </c>
      <c r="F24" s="48" t="s">
        <v>26</v>
      </c>
      <c r="G24" s="48" t="s">
        <v>67</v>
      </c>
      <c r="H24" s="88">
        <v>58.83</v>
      </c>
      <c r="I24" s="88">
        <v>62.03</v>
      </c>
      <c r="J24" s="88">
        <f t="shared" ref="J24:J27" si="0">MAX(H24:I24)</f>
        <v>62.03</v>
      </c>
      <c r="K24" s="36" t="s">
        <v>17</v>
      </c>
      <c r="L24" s="55"/>
      <c r="N24" s="86"/>
      <c r="O24" s="20"/>
      <c r="P24" s="20"/>
      <c r="Q24" s="75"/>
      <c r="R24" s="75"/>
      <c r="S24" s="75"/>
    </row>
    <row r="25" spans="1:19" ht="16.75" customHeight="1">
      <c r="A25" s="49">
        <v>3</v>
      </c>
      <c r="B25" s="48"/>
      <c r="C25" s="48">
        <v>10131862588</v>
      </c>
      <c r="D25" s="78" t="s">
        <v>74</v>
      </c>
      <c r="E25" s="81">
        <v>37383</v>
      </c>
      <c r="F25" s="48" t="s">
        <v>26</v>
      </c>
      <c r="G25" s="48" t="s">
        <v>75</v>
      </c>
      <c r="H25" s="88">
        <v>39.5</v>
      </c>
      <c r="I25" s="88">
        <v>58.16</v>
      </c>
      <c r="J25" s="88">
        <f t="shared" si="0"/>
        <v>58.16</v>
      </c>
      <c r="K25" s="36" t="s">
        <v>24</v>
      </c>
      <c r="L25" s="55"/>
      <c r="N25" s="86"/>
      <c r="O25" s="20"/>
      <c r="P25" s="20"/>
      <c r="Q25" s="75"/>
      <c r="R25" s="75"/>
      <c r="S25" s="75"/>
    </row>
    <row r="26" spans="1:19" ht="16.75" customHeight="1">
      <c r="A26" s="49">
        <v>4</v>
      </c>
      <c r="B26" s="48"/>
      <c r="C26" s="48">
        <v>10144645774</v>
      </c>
      <c r="D26" s="78" t="s">
        <v>76</v>
      </c>
      <c r="E26" s="81">
        <v>38201</v>
      </c>
      <c r="F26" s="48" t="s">
        <v>26</v>
      </c>
      <c r="G26" s="48" t="s">
        <v>67</v>
      </c>
      <c r="H26" s="88">
        <v>36.33</v>
      </c>
      <c r="I26" s="88">
        <v>34</v>
      </c>
      <c r="J26" s="88">
        <f t="shared" si="0"/>
        <v>36.33</v>
      </c>
      <c r="K26" s="36" t="s">
        <v>24</v>
      </c>
      <c r="L26" s="55"/>
      <c r="N26" s="86"/>
      <c r="O26" s="20"/>
      <c r="P26" s="20"/>
      <c r="Q26" s="75"/>
      <c r="R26" s="75"/>
      <c r="S26" s="75"/>
    </row>
    <row r="27" spans="1:19" ht="16.75" customHeight="1">
      <c r="A27" s="49" t="s">
        <v>70</v>
      </c>
      <c r="B27" s="48"/>
      <c r="C27" s="48">
        <v>10119707377</v>
      </c>
      <c r="D27" s="78" t="s">
        <v>77</v>
      </c>
      <c r="E27" s="81">
        <v>38322</v>
      </c>
      <c r="F27" s="48" t="s">
        <v>26</v>
      </c>
      <c r="G27" s="48" t="s">
        <v>75</v>
      </c>
      <c r="H27" s="88"/>
      <c r="I27" s="88"/>
      <c r="J27" s="88">
        <f t="shared" si="0"/>
        <v>0</v>
      </c>
      <c r="K27" s="36" t="s">
        <v>24</v>
      </c>
      <c r="L27" s="55"/>
      <c r="N27" s="86"/>
      <c r="O27" s="20"/>
      <c r="P27" s="20"/>
      <c r="Q27" s="75"/>
      <c r="R27" s="75"/>
      <c r="S27" s="75"/>
    </row>
    <row r="28" spans="1:19" ht="7.5" customHeight="1" thickBot="1">
      <c r="A28" s="21"/>
      <c r="B28" s="22"/>
      <c r="C28" s="21"/>
      <c r="D28" s="23"/>
      <c r="E28" s="24"/>
      <c r="F28" s="25"/>
      <c r="G28" s="24"/>
      <c r="H28" s="68"/>
      <c r="I28" s="26"/>
      <c r="J28" s="68"/>
      <c r="K28" s="26"/>
      <c r="L28" s="26"/>
      <c r="N28" s="86"/>
      <c r="O28" s="20"/>
      <c r="P28" s="20"/>
      <c r="Q28" s="75"/>
      <c r="R28" s="75"/>
      <c r="S28" s="75"/>
    </row>
    <row r="29" spans="1:19" ht="16" thickTop="1">
      <c r="A29" s="130" t="s">
        <v>3</v>
      </c>
      <c r="B29" s="131"/>
      <c r="C29" s="131"/>
      <c r="D29" s="131"/>
      <c r="E29" s="38"/>
      <c r="F29" s="38"/>
      <c r="G29" s="131" t="s">
        <v>4</v>
      </c>
      <c r="H29" s="131"/>
      <c r="I29" s="131"/>
      <c r="J29" s="131"/>
      <c r="K29" s="131"/>
      <c r="L29" s="132"/>
      <c r="N29" s="86"/>
      <c r="O29" s="20"/>
      <c r="P29" s="20"/>
      <c r="Q29" s="75"/>
      <c r="R29" s="75"/>
      <c r="S29" s="75"/>
    </row>
    <row r="30" spans="1:19" ht="15">
      <c r="A30" s="40" t="s">
        <v>43</v>
      </c>
      <c r="B30" s="30"/>
      <c r="C30" s="50"/>
      <c r="D30" s="41"/>
      <c r="E30" s="4"/>
      <c r="F30" s="4"/>
      <c r="G30" s="27" t="s">
        <v>25</v>
      </c>
      <c r="H30" s="80">
        <v>2</v>
      </c>
      <c r="I30" s="52"/>
      <c r="J30" s="69"/>
      <c r="K30" s="27" t="s">
        <v>23</v>
      </c>
      <c r="L30" s="35">
        <f>COUNTIF(F$21:F124,"ЗМС")</f>
        <v>0</v>
      </c>
      <c r="N30" s="86"/>
      <c r="O30" s="20"/>
      <c r="P30" s="20"/>
      <c r="Q30" s="75"/>
      <c r="R30" s="75"/>
      <c r="S30" s="75"/>
    </row>
    <row r="31" spans="1:19" ht="15">
      <c r="A31" s="40" t="s">
        <v>44</v>
      </c>
      <c r="B31" s="30"/>
      <c r="C31" s="51"/>
      <c r="D31" s="41"/>
      <c r="E31" s="39"/>
      <c r="F31" s="39"/>
      <c r="G31" s="27" t="s">
        <v>18</v>
      </c>
      <c r="H31" s="79">
        <f>H32+H36</f>
        <v>4</v>
      </c>
      <c r="I31" s="53"/>
      <c r="J31" s="70"/>
      <c r="K31" s="27" t="s">
        <v>16</v>
      </c>
      <c r="L31" s="35">
        <f>COUNTIF(F$21:F124,"МСМК")</f>
        <v>0</v>
      </c>
      <c r="N31" s="86"/>
      <c r="O31" s="20"/>
      <c r="P31" s="20"/>
      <c r="Q31" s="75"/>
      <c r="R31" s="75"/>
      <c r="S31" s="75"/>
    </row>
    <row r="32" spans="1:19" ht="15">
      <c r="A32" s="40" t="s">
        <v>45</v>
      </c>
      <c r="B32" s="30"/>
      <c r="C32" s="30"/>
      <c r="D32" s="41"/>
      <c r="E32" s="39"/>
      <c r="F32" s="39"/>
      <c r="G32" s="27" t="s">
        <v>19</v>
      </c>
      <c r="H32" s="79">
        <f>H33+H34+H35</f>
        <v>4</v>
      </c>
      <c r="I32" s="53"/>
      <c r="J32" s="70"/>
      <c r="K32" s="27" t="s">
        <v>17</v>
      </c>
      <c r="L32" s="35">
        <f>COUNTIF(F$21:F45,"МС")</f>
        <v>0</v>
      </c>
      <c r="N32" s="86"/>
      <c r="O32" s="20"/>
      <c r="P32" s="20"/>
      <c r="Q32" s="75"/>
      <c r="R32" s="75"/>
      <c r="S32" s="75"/>
    </row>
    <row r="33" spans="1:19" ht="15">
      <c r="A33" s="40" t="s">
        <v>46</v>
      </c>
      <c r="B33" s="30"/>
      <c r="C33" s="30"/>
      <c r="D33" s="41"/>
      <c r="E33" s="39"/>
      <c r="F33" s="39"/>
      <c r="G33" s="27" t="s">
        <v>20</v>
      </c>
      <c r="H33" s="79">
        <f>COUNT(A23:A27)</f>
        <v>4</v>
      </c>
      <c r="I33" s="53"/>
      <c r="J33" s="70"/>
      <c r="K33" s="27" t="s">
        <v>24</v>
      </c>
      <c r="L33" s="35">
        <f>COUNTIF(F$20:F45,"КМС")</f>
        <v>0</v>
      </c>
      <c r="N33" s="86"/>
      <c r="O33" s="20"/>
      <c r="P33" s="20"/>
      <c r="Q33" s="75"/>
      <c r="R33" s="75"/>
      <c r="S33" s="75"/>
    </row>
    <row r="34" spans="1:19" ht="15">
      <c r="A34" s="42"/>
      <c r="B34" s="30"/>
      <c r="C34" s="30"/>
      <c r="D34" s="41"/>
      <c r="G34" s="27" t="s">
        <v>21</v>
      </c>
      <c r="H34" s="79">
        <f>COUNTIF(A23:A27,"НФ")</f>
        <v>0</v>
      </c>
      <c r="I34" s="53"/>
      <c r="J34" s="70"/>
      <c r="K34" s="27" t="s">
        <v>26</v>
      </c>
      <c r="L34" s="35">
        <f>COUNTIF(F$23:F123,"1 СР")</f>
        <v>5</v>
      </c>
      <c r="N34" s="86"/>
      <c r="O34" s="20"/>
      <c r="P34" s="20"/>
      <c r="Q34" s="75"/>
      <c r="R34" s="75"/>
      <c r="S34" s="75"/>
    </row>
    <row r="35" spans="1:19" ht="15">
      <c r="A35" s="43"/>
      <c r="B35" s="15"/>
      <c r="C35" s="14"/>
      <c r="D35" s="41"/>
      <c r="G35" s="27" t="s">
        <v>28</v>
      </c>
      <c r="H35" s="79">
        <f>COUNTIF(A23:A27,"ДСКВ")</f>
        <v>0</v>
      </c>
      <c r="I35" s="53"/>
      <c r="J35" s="70"/>
      <c r="K35" s="27" t="s">
        <v>35</v>
      </c>
      <c r="L35" s="35">
        <f>COUNTIF(F$23:F123,"2 СР")</f>
        <v>0</v>
      </c>
    </row>
    <row r="36" spans="1:19" ht="15">
      <c r="A36" s="29"/>
      <c r="B36" s="30"/>
      <c r="C36" s="30"/>
      <c r="D36" s="41"/>
      <c r="E36" s="39"/>
      <c r="F36" s="39"/>
      <c r="G36" s="27" t="s">
        <v>22</v>
      </c>
      <c r="H36" s="79">
        <f>COUNTIF(A23:A27,"НС")</f>
        <v>0</v>
      </c>
      <c r="I36" s="54"/>
      <c r="J36" s="71"/>
      <c r="K36" s="27" t="s">
        <v>34</v>
      </c>
      <c r="L36" s="35">
        <f>COUNTIF(F$23:F123,"3 СР")</f>
        <v>0</v>
      </c>
    </row>
    <row r="37" spans="1:19" ht="5.25" customHeight="1">
      <c r="A37" s="29"/>
      <c r="B37" s="30"/>
      <c r="C37" s="30"/>
      <c r="D37" s="30"/>
      <c r="E37" s="30"/>
      <c r="F37" s="30"/>
      <c r="G37" s="15"/>
      <c r="H37" s="31"/>
      <c r="I37" s="31"/>
      <c r="J37" s="31"/>
      <c r="K37" s="32"/>
      <c r="L37" s="28"/>
    </row>
    <row r="38" spans="1:19" ht="16">
      <c r="A38" s="82"/>
      <c r="B38" s="83"/>
      <c r="C38" s="83"/>
      <c r="D38" s="133" t="s">
        <v>8</v>
      </c>
      <c r="E38" s="133"/>
      <c r="F38" s="133"/>
      <c r="G38" s="133" t="s">
        <v>33</v>
      </c>
      <c r="H38" s="133"/>
      <c r="I38" s="133"/>
      <c r="J38" s="133" t="s">
        <v>60</v>
      </c>
      <c r="K38" s="133"/>
      <c r="L38" s="134"/>
    </row>
    <row r="39" spans="1:19">
      <c r="A39" s="135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7"/>
    </row>
    <row r="40" spans="1:19">
      <c r="A40" s="37"/>
      <c r="D40" s="1"/>
      <c r="E40" s="1"/>
      <c r="F40" s="1"/>
      <c r="G40" s="1"/>
      <c r="H40" s="65"/>
      <c r="I40" s="1"/>
      <c r="J40" s="65"/>
      <c r="K40" s="1"/>
      <c r="L40" s="33"/>
    </row>
    <row r="41" spans="1:19">
      <c r="A41" s="37"/>
      <c r="D41" s="1"/>
      <c r="E41" s="1"/>
      <c r="F41" s="1"/>
      <c r="G41" s="1"/>
      <c r="H41" s="65"/>
      <c r="I41" s="1"/>
      <c r="J41" s="65"/>
      <c r="K41" s="1"/>
      <c r="L41" s="33"/>
    </row>
    <row r="42" spans="1:19">
      <c r="A42" s="37"/>
      <c r="D42" s="1"/>
      <c r="E42" s="1"/>
      <c r="F42" s="1"/>
      <c r="G42" s="1"/>
      <c r="H42" s="65"/>
      <c r="I42" s="1"/>
      <c r="J42" s="65"/>
      <c r="K42" s="1"/>
      <c r="L42" s="33"/>
    </row>
    <row r="43" spans="1:19">
      <c r="A43" s="37"/>
      <c r="D43" s="1"/>
      <c r="E43" s="1"/>
      <c r="F43" s="1"/>
      <c r="G43" s="1"/>
      <c r="H43" s="65"/>
      <c r="I43" s="1"/>
      <c r="J43" s="65"/>
      <c r="K43" s="1"/>
      <c r="L43" s="33"/>
    </row>
    <row r="44" spans="1:19" s="86" customFormat="1" ht="13.75" customHeight="1" thickBot="1">
      <c r="A44" s="84"/>
      <c r="B44" s="85"/>
      <c r="C44" s="85"/>
      <c r="D44" s="128" t="str">
        <f>G17</f>
        <v>АНДРИЯНОВ А.С. (ВК, г.Москва)</v>
      </c>
      <c r="E44" s="128"/>
      <c r="F44" s="128"/>
      <c r="G44" s="128" t="str">
        <f>G18</f>
        <v xml:space="preserve"> МАЛАХОВ Р.А. (1 кат., г. ИЖЕВСК)</v>
      </c>
      <c r="H44" s="128"/>
      <c r="I44" s="128"/>
      <c r="J44" s="128" t="str">
        <f>G19</f>
        <v>ВЫСОЦКИЙ С.М. (1 кат, г. Москва)</v>
      </c>
      <c r="K44" s="128"/>
      <c r="L44" s="129"/>
      <c r="Q44" s="87"/>
      <c r="R44" s="87"/>
      <c r="S44" s="87"/>
    </row>
    <row r="45" spans="1:19" ht="15" thickTop="1"/>
  </sheetData>
  <mergeCells count="38">
    <mergeCell ref="A12:L12"/>
    <mergeCell ref="A1:M1"/>
    <mergeCell ref="A2:M2"/>
    <mergeCell ref="A3:M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13:D13"/>
    <mergeCell ref="A14:D14"/>
    <mergeCell ref="A15:G15"/>
    <mergeCell ref="H15:L15"/>
    <mergeCell ref="H16:L16"/>
    <mergeCell ref="A21:A22"/>
    <mergeCell ref="B21:B22"/>
    <mergeCell ref="C21:C22"/>
    <mergeCell ref="D21:D22"/>
    <mergeCell ref="E21:E22"/>
    <mergeCell ref="F21:F22"/>
    <mergeCell ref="G21:G22"/>
    <mergeCell ref="H21:I21"/>
    <mergeCell ref="J21:J22"/>
    <mergeCell ref="K21:K22"/>
    <mergeCell ref="D44:F44"/>
    <mergeCell ref="G44:I44"/>
    <mergeCell ref="J44:L44"/>
    <mergeCell ref="A29:D29"/>
    <mergeCell ref="G29:L29"/>
    <mergeCell ref="D38:F38"/>
    <mergeCell ref="G38:I38"/>
    <mergeCell ref="J38:L38"/>
    <mergeCell ref="A39:E39"/>
    <mergeCell ref="F39:L39"/>
  </mergeCells>
  <phoneticPr fontId="25" type="noConversion"/>
  <printOptions horizontalCentered="1"/>
  <pageMargins left="0.19685039370078741" right="0.19685039370078741" top="0.59055118110236227" bottom="0.59055118110236227" header="0.15748031496062992" footer="0.11811023622047245"/>
  <pageSetup paperSize="256" scale="6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фристайл - парк Женщины</vt:lpstr>
      <vt:lpstr>фристайл - парк Мужчины</vt:lpstr>
      <vt:lpstr>'фристайл - парк Женщины'!Заголовки_для_печати</vt:lpstr>
      <vt:lpstr>'фристайл - парк Мужчины'!Заголовки_для_печати</vt:lpstr>
      <vt:lpstr>'фристайл - парк Женщины'!Область_печати</vt:lpstr>
      <vt:lpstr>'фристайл - парк Мужчины'!Область_печати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Andrey Kubeev</cp:lastModifiedBy>
  <cp:lastPrinted>2021-12-27T09:05:51Z</cp:lastPrinted>
  <dcterms:created xsi:type="dcterms:W3CDTF">1996-10-08T23:32:33Z</dcterms:created>
  <dcterms:modified xsi:type="dcterms:W3CDTF">2023-09-05T13:58:20Z</dcterms:modified>
</cp:coreProperties>
</file>