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10725" windowHeight="7200"/>
  </bookViews>
  <sheets>
    <sheet name="ЧР женщины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23" i="2"/>
  <c r="I101" i="2" l="1"/>
  <c r="G101" i="2"/>
  <c r="A101" i="2"/>
  <c r="H91" i="2"/>
  <c r="H90" i="2"/>
  <c r="H89" i="2"/>
  <c r="H88" i="2"/>
  <c r="H87" i="2"/>
  <c r="H86" i="2" s="1"/>
  <c r="H85" i="2" s="1"/>
  <c r="I81" i="2"/>
  <c r="G81" i="2"/>
  <c r="F81" i="2"/>
  <c r="E81" i="2"/>
  <c r="D81" i="2"/>
  <c r="C81" i="2"/>
  <c r="I80" i="2"/>
  <c r="G80" i="2"/>
  <c r="F80" i="2"/>
  <c r="E80" i="2"/>
  <c r="D80" i="2"/>
  <c r="C80" i="2"/>
  <c r="I79" i="2"/>
  <c r="G79" i="2"/>
  <c r="F79" i="2"/>
  <c r="E79" i="2"/>
  <c r="D79" i="2"/>
  <c r="C79" i="2"/>
  <c r="I78" i="2"/>
  <c r="G78" i="2"/>
  <c r="F78" i="2"/>
  <c r="E78" i="2"/>
  <c r="D78" i="2"/>
  <c r="C78" i="2"/>
  <c r="I77" i="2"/>
  <c r="G77" i="2"/>
  <c r="F77" i="2"/>
  <c r="E77" i="2"/>
  <c r="D77" i="2"/>
  <c r="C77" i="2"/>
  <c r="I76" i="2"/>
  <c r="G76" i="2"/>
  <c r="F76" i="2"/>
  <c r="E76" i="2"/>
  <c r="D76" i="2"/>
  <c r="C76" i="2"/>
  <c r="I75" i="2"/>
  <c r="G75" i="2"/>
  <c r="F75" i="2"/>
  <c r="E75" i="2"/>
  <c r="D75" i="2"/>
  <c r="C75" i="2"/>
  <c r="I74" i="2"/>
  <c r="G74" i="2"/>
  <c r="F74" i="2"/>
  <c r="E74" i="2"/>
  <c r="D74" i="2"/>
  <c r="C74" i="2"/>
  <c r="I73" i="2"/>
  <c r="G73" i="2"/>
  <c r="F73" i="2"/>
  <c r="E73" i="2"/>
  <c r="D73" i="2"/>
  <c r="C73" i="2"/>
  <c r="I72" i="2"/>
  <c r="G72" i="2"/>
  <c r="F72" i="2"/>
  <c r="E72" i="2"/>
  <c r="D72" i="2"/>
  <c r="C72" i="2"/>
  <c r="I71" i="2"/>
  <c r="G71" i="2"/>
  <c r="F71" i="2"/>
  <c r="E71" i="2"/>
  <c r="D71" i="2"/>
  <c r="C71" i="2"/>
  <c r="I70" i="2"/>
  <c r="G70" i="2"/>
  <c r="F70" i="2"/>
  <c r="E70" i="2"/>
  <c r="D70" i="2"/>
  <c r="C70" i="2"/>
  <c r="I69" i="2"/>
  <c r="G69" i="2"/>
  <c r="F69" i="2"/>
  <c r="E69" i="2"/>
  <c r="D69" i="2"/>
  <c r="C69" i="2"/>
  <c r="I68" i="2"/>
  <c r="G68" i="2"/>
  <c r="F68" i="2"/>
  <c r="E68" i="2"/>
  <c r="D68" i="2"/>
  <c r="C68" i="2"/>
  <c r="I67" i="2"/>
  <c r="G67" i="2"/>
  <c r="F67" i="2"/>
  <c r="E67" i="2"/>
  <c r="D67" i="2"/>
  <c r="C67" i="2"/>
  <c r="I66" i="2"/>
  <c r="G66" i="2"/>
  <c r="F66" i="2"/>
  <c r="E66" i="2"/>
  <c r="D66" i="2"/>
  <c r="C66" i="2"/>
  <c r="I65" i="2"/>
  <c r="G65" i="2"/>
  <c r="F65" i="2"/>
  <c r="E65" i="2"/>
  <c r="D65" i="2"/>
  <c r="C65" i="2"/>
  <c r="I64" i="2"/>
  <c r="G64" i="2"/>
  <c r="F64" i="2"/>
  <c r="E64" i="2"/>
  <c r="D64" i="2"/>
  <c r="C64" i="2"/>
  <c r="I63" i="2"/>
  <c r="G63" i="2"/>
  <c r="F63" i="2"/>
  <c r="E63" i="2"/>
  <c r="D63" i="2"/>
  <c r="C63" i="2"/>
  <c r="I62" i="2"/>
  <c r="G62" i="2"/>
  <c r="F62" i="2"/>
  <c r="E62" i="2"/>
  <c r="D62" i="2"/>
  <c r="C62" i="2"/>
  <c r="I61" i="2"/>
  <c r="G61" i="2"/>
  <c r="F61" i="2"/>
  <c r="E61" i="2"/>
  <c r="D61" i="2"/>
  <c r="C61" i="2"/>
  <c r="I60" i="2"/>
  <c r="G60" i="2"/>
  <c r="F60" i="2"/>
  <c r="E60" i="2"/>
  <c r="D60" i="2"/>
  <c r="C60" i="2"/>
  <c r="I59" i="2"/>
  <c r="G59" i="2"/>
  <c r="F59" i="2"/>
  <c r="E59" i="2"/>
  <c r="D59" i="2"/>
  <c r="C59" i="2"/>
  <c r="I58" i="2"/>
  <c r="G58" i="2"/>
  <c r="F58" i="2"/>
  <c r="E58" i="2"/>
  <c r="D58" i="2"/>
  <c r="C58" i="2"/>
  <c r="I57" i="2"/>
  <c r="G57" i="2"/>
  <c r="F57" i="2"/>
  <c r="E57" i="2"/>
  <c r="D57" i="2"/>
  <c r="C57" i="2"/>
  <c r="I56" i="2"/>
  <c r="G56" i="2"/>
  <c r="F56" i="2"/>
  <c r="E56" i="2"/>
  <c r="D56" i="2"/>
  <c r="C56" i="2"/>
  <c r="I55" i="2"/>
  <c r="G55" i="2"/>
  <c r="F55" i="2"/>
  <c r="E55" i="2"/>
  <c r="D55" i="2"/>
  <c r="C55" i="2"/>
  <c r="I54" i="2"/>
  <c r="G54" i="2"/>
  <c r="F54" i="2"/>
  <c r="E54" i="2"/>
  <c r="D54" i="2"/>
  <c r="C54" i="2"/>
  <c r="I53" i="2"/>
  <c r="G53" i="2"/>
  <c r="F53" i="2"/>
  <c r="E53" i="2"/>
  <c r="D53" i="2"/>
  <c r="C53" i="2"/>
  <c r="I52" i="2"/>
  <c r="G52" i="2"/>
  <c r="F52" i="2"/>
  <c r="E52" i="2"/>
  <c r="D52" i="2"/>
  <c r="C52" i="2"/>
  <c r="I51" i="2"/>
  <c r="G51" i="2"/>
  <c r="F51" i="2"/>
  <c r="E51" i="2"/>
  <c r="D51" i="2"/>
  <c r="C51" i="2"/>
  <c r="I50" i="2"/>
  <c r="G50" i="2"/>
  <c r="F50" i="2"/>
  <c r="E50" i="2"/>
  <c r="D50" i="2"/>
  <c r="C50" i="2"/>
  <c r="I49" i="2"/>
  <c r="G49" i="2"/>
  <c r="F49" i="2"/>
  <c r="E49" i="2"/>
  <c r="D49" i="2"/>
  <c r="C49" i="2"/>
  <c r="I48" i="2"/>
  <c r="G48" i="2"/>
  <c r="F48" i="2"/>
  <c r="E48" i="2"/>
  <c r="D48" i="2"/>
  <c r="C48" i="2"/>
  <c r="I47" i="2"/>
  <c r="G47" i="2"/>
  <c r="F47" i="2"/>
  <c r="E47" i="2"/>
  <c r="D47" i="2"/>
  <c r="C47" i="2"/>
  <c r="I46" i="2"/>
  <c r="G46" i="2"/>
  <c r="F46" i="2"/>
  <c r="E46" i="2"/>
  <c r="D46" i="2"/>
  <c r="C46" i="2"/>
  <c r="I45" i="2"/>
  <c r="G45" i="2"/>
  <c r="F45" i="2"/>
  <c r="E45" i="2"/>
  <c r="D45" i="2"/>
  <c r="C45" i="2"/>
  <c r="I44" i="2"/>
  <c r="G44" i="2"/>
  <c r="F44" i="2"/>
  <c r="E44" i="2"/>
  <c r="D44" i="2"/>
  <c r="C44" i="2"/>
  <c r="I43" i="2"/>
  <c r="G43" i="2"/>
  <c r="F43" i="2"/>
  <c r="E43" i="2"/>
  <c r="D43" i="2"/>
  <c r="C43" i="2"/>
  <c r="I42" i="2"/>
  <c r="G42" i="2"/>
  <c r="F42" i="2"/>
  <c r="E42" i="2"/>
  <c r="D42" i="2"/>
  <c r="C42" i="2"/>
  <c r="I41" i="2"/>
  <c r="G41" i="2"/>
  <c r="F41" i="2"/>
  <c r="E41" i="2"/>
  <c r="D41" i="2"/>
  <c r="C41" i="2"/>
  <c r="I40" i="2"/>
  <c r="G40" i="2"/>
  <c r="F40" i="2"/>
  <c r="E40" i="2"/>
  <c r="D40" i="2"/>
  <c r="C40" i="2"/>
  <c r="I39" i="2"/>
  <c r="G39" i="2"/>
  <c r="F39" i="2"/>
  <c r="E39" i="2"/>
  <c r="D39" i="2"/>
  <c r="C39" i="2"/>
  <c r="I38" i="2"/>
  <c r="G38" i="2"/>
  <c r="F38" i="2"/>
  <c r="E38" i="2"/>
  <c r="D38" i="2"/>
  <c r="C38" i="2"/>
  <c r="I37" i="2"/>
  <c r="G37" i="2"/>
  <c r="F37" i="2"/>
  <c r="E37" i="2"/>
  <c r="D37" i="2"/>
  <c r="C37" i="2"/>
  <c r="I36" i="2"/>
  <c r="G36" i="2"/>
  <c r="F36" i="2"/>
  <c r="E36" i="2"/>
  <c r="D36" i="2"/>
  <c r="C36" i="2"/>
  <c r="I35" i="2"/>
  <c r="G35" i="2"/>
  <c r="F35" i="2"/>
  <c r="E35" i="2"/>
  <c r="D35" i="2"/>
  <c r="C35" i="2"/>
  <c r="I34" i="2"/>
  <c r="G34" i="2"/>
  <c r="F34" i="2"/>
  <c r="E34" i="2"/>
  <c r="D34" i="2"/>
  <c r="C34" i="2"/>
  <c r="I33" i="2"/>
  <c r="G33" i="2"/>
  <c r="F33" i="2"/>
  <c r="E33" i="2"/>
  <c r="D33" i="2"/>
  <c r="C33" i="2"/>
  <c r="I32" i="2"/>
  <c r="G32" i="2"/>
  <c r="F32" i="2"/>
  <c r="E32" i="2"/>
  <c r="D32" i="2"/>
  <c r="C32" i="2"/>
  <c r="I31" i="2"/>
  <c r="G31" i="2"/>
  <c r="F31" i="2"/>
  <c r="E31" i="2"/>
  <c r="D31" i="2"/>
  <c r="C31" i="2"/>
  <c r="I30" i="2"/>
  <c r="G30" i="2"/>
  <c r="F30" i="2"/>
  <c r="E30" i="2"/>
  <c r="D30" i="2"/>
  <c r="C30" i="2"/>
  <c r="I29" i="2"/>
  <c r="G29" i="2"/>
  <c r="F29" i="2"/>
  <c r="E29" i="2"/>
  <c r="D29" i="2"/>
  <c r="C29" i="2"/>
  <c r="I28" i="2"/>
  <c r="G28" i="2"/>
  <c r="F28" i="2"/>
  <c r="E28" i="2"/>
  <c r="D28" i="2"/>
  <c r="C28" i="2"/>
  <c r="I27" i="2"/>
  <c r="G27" i="2"/>
  <c r="F27" i="2"/>
  <c r="E27" i="2"/>
  <c r="D27" i="2"/>
  <c r="C27" i="2"/>
  <c r="I26" i="2"/>
  <c r="G26" i="2"/>
  <c r="F26" i="2"/>
  <c r="E26" i="2"/>
  <c r="D26" i="2"/>
  <c r="C26" i="2"/>
  <c r="I25" i="2"/>
  <c r="G25" i="2"/>
  <c r="F25" i="2"/>
  <c r="E25" i="2"/>
  <c r="D25" i="2"/>
  <c r="C25" i="2"/>
  <c r="I24" i="2"/>
  <c r="G24" i="2"/>
  <c r="F24" i="2"/>
  <c r="E24" i="2"/>
  <c r="D24" i="2"/>
  <c r="C24" i="2"/>
  <c r="I23" i="2"/>
  <c r="G23" i="2"/>
  <c r="F23" i="2"/>
  <c r="L88" i="2" s="1"/>
  <c r="E23" i="2"/>
  <c r="D23" i="2"/>
  <c r="C23" i="2"/>
  <c r="E16" i="2"/>
  <c r="A12" i="2"/>
  <c r="A10" i="2"/>
  <c r="A8" i="2"/>
  <c r="A7" i="2"/>
  <c r="A6" i="2"/>
  <c r="A5" i="2"/>
  <c r="A4" i="2"/>
  <c r="A3" i="2"/>
  <c r="A2" i="2"/>
  <c r="A1" i="2"/>
  <c r="L84" i="2" l="1"/>
  <c r="L85" i="2"/>
  <c r="L86" i="2"/>
  <c r="L87" i="2"/>
</calcChain>
</file>

<file path=xl/sharedStrings.xml><?xml version="1.0" encoding="utf-8"?>
<sst xmlns="http://schemas.openxmlformats.org/spreadsheetml/2006/main" count="60" uniqueCount="57">
  <si>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</si>
  <si>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</si>
  <si>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</si>
  <si>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</si>
  <si>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</si>
  <si>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</si>
  <si>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</si>
  <si>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</si>
  <si>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</si>
  <si>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</si>
  <si>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</si>
  <si>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</si>
  <si>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</si>
  <si>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</si>
  <si>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</si>
  <si>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</si>
  <si>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</si>
  <si>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</si>
  <si>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</si>
  <si>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</si>
  <si>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</si>
  <si>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</si>
  <si>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</si>
  <si>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</si>
  <si>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</si>
  <si>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</si>
  <si>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</si>
  <si>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</si>
  <si>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</si>
  <si>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Лимит времени</t>
  </si>
  <si>
    <t>1 СР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</si>
  <si>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</si>
  <si>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</si>
  <si>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</si>
  <si>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</si>
  <si>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</si>
  <si>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</si>
  <si>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НС</t>
  </si>
  <si>
    <t>МЕСТО ПРОВЕДЕНИЯ: г. Майкоп</t>
  </si>
  <si>
    <t>№ ВРВС: 0080581811Я</t>
  </si>
  <si>
    <t>НАЗВАНИЕ ТРАССЫ / РЕГ. НОМЕР: Гузерипль - Лаго-Наки</t>
  </si>
  <si>
    <t>МАКСИМАЛЬНЫЙ ПЕРЕПАД (HD) (м): 500</t>
  </si>
  <si>
    <t>СУММА ПОЛОЖИТЕЛЬНЫХ ПЕРЕПАДОВ ВЫСОТЫ НА ДИСТАНЦИИ (ТС) (м): 500</t>
  </si>
  <si>
    <t>ДЛИНА КРУГА/КРУГОВ: 8,0 км /1</t>
  </si>
  <si>
    <t xml:space="preserve">ДИСТАНЦИЯ (км): </t>
  </si>
  <si>
    <t>Лелюк А.Ф. (ВК, г. Майкоп)</t>
  </si>
  <si>
    <t>Азаров С.С. (ВК, Санкт-Петербург)</t>
  </si>
  <si>
    <t>Азаров С.Н. (ВК, Санкт-Петербург)</t>
  </si>
  <si>
    <t>Температура: +8 / +10</t>
  </si>
  <si>
    <t>Влажность: 79%</t>
  </si>
  <si>
    <t>Осадки: переменная облачность</t>
  </si>
  <si>
    <t>Ветер: 3-5 м/с</t>
  </si>
  <si>
    <t>женщины</t>
  </si>
  <si>
    <t xml:space="preserve">НАЧАЛО ГОНКИ: 12ч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</si>
  <si>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00м </t>
    </r>
  </si>
  <si>
    <t>ДАТА ПРОВЕДЕНИЯ: 2 апреля 2021 года</t>
  </si>
  <si>
    <t>№ ЕКП 2021: 32475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</si>
</sst>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"/>
    <numFmt numFmtId="165" formatCode="yyyy"/>
  </numFmts>
  <fonts count="17" x14ac:knownFonts="1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7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7" fillId="0" borderId="14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7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 wrapText="1"/>
    </xf>
    <xf numFmtId="14" fontId="11" fillId="2" borderId="22" xfId="1" applyNumberFormat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164" fontId="11" fillId="2" borderId="23" xfId="1" applyNumberFormat="1" applyFont="1" applyFill="1" applyBorder="1" applyAlignment="1">
      <alignment horizontal="center" vertical="center" wrapText="1"/>
    </xf>
    <xf numFmtId="164" fontId="11" fillId="2" borderId="22" xfId="1" applyNumberFormat="1" applyFont="1" applyFill="1" applyBorder="1" applyAlignment="1">
      <alignment horizontal="center" vertical="center" wrapText="1"/>
    </xf>
    <xf numFmtId="2" fontId="11" fillId="2" borderId="22" xfId="1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14" fontId="11" fillId="2" borderId="26" xfId="1" applyNumberFormat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164" fontId="11" fillId="2" borderId="27" xfId="1" applyNumberFormat="1" applyFont="1" applyFill="1" applyBorder="1" applyAlignment="1">
      <alignment horizontal="center" vertical="center" wrapText="1"/>
    </xf>
    <xf numFmtId="164" fontId="11" fillId="2" borderId="26" xfId="1" applyNumberFormat="1" applyFont="1" applyFill="1" applyBorder="1" applyAlignment="1">
      <alignment horizontal="center" vertical="center" wrapText="1"/>
    </xf>
    <xf numFmtId="2" fontId="11" fillId="2" borderId="26" xfId="1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14" fontId="10" fillId="0" borderId="30" xfId="0" applyNumberFormat="1" applyFont="1" applyBorder="1" applyAlignment="1">
      <alignment horizontal="center" vertical="center"/>
    </xf>
    <xf numFmtId="0" fontId="13" fillId="0" borderId="30" xfId="2" applyFont="1" applyBorder="1" applyAlignment="1">
      <alignment vertical="center" wrapText="1"/>
    </xf>
    <xf numFmtId="164" fontId="10" fillId="0" borderId="30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15" fillId="0" borderId="0" xfId="2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quotePrefix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vertical="center"/>
    </xf>
    <xf numFmtId="2" fontId="2" fillId="0" borderId="36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9" fontId="2" fillId="0" borderId="14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164" fontId="2" fillId="0" borderId="27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14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7" fillId="0" borderId="41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164" fontId="9" fillId="0" borderId="44" xfId="0" applyNumberFormat="1" applyFont="1" applyBorder="1" applyAlignment="1">
      <alignment horizontal="left" vertical="center"/>
    </xf>
    <xf numFmtId="2" fontId="7" fillId="0" borderId="41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49" fontId="16" fillId="0" borderId="42" xfId="0" applyNumberFormat="1" applyFont="1" applyBorder="1" applyAlignment="1">
      <alignment horizontal="right" vertical="center"/>
    </xf>
    <xf numFmtId="0" fontId="6" fillId="2" borderId="33" xfId="0" applyFont="1" applyFill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14" fontId="10" fillId="0" borderId="46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 wrapText="1"/>
    </xf>
    <xf numFmtId="0" fontId="13" fillId="0" borderId="46" xfId="2" applyFont="1" applyBorder="1" applyAlignment="1">
      <alignment vertical="center" wrapText="1"/>
    </xf>
    <xf numFmtId="164" fontId="10" fillId="0" borderId="44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88648</xdr:colOff>
      <xdr:row>3</xdr:row>
      <xdr:rowOff>122019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38442" cy="687224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121230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597" y="25346"/>
          <a:ext cx="1016032" cy="68643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0</xdr:rowOff>
    </xdr:from>
    <xdr:to>
      <xdr:col>11</xdr:col>
      <xdr:colOff>1238250</xdr:colOff>
      <xdr:row>4</xdr:row>
      <xdr:rowOff>9525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95</xdr:row>
      <xdr:rowOff>0</xdr:rowOff>
    </xdr:from>
    <xdr:to>
      <xdr:col>7</xdr:col>
      <xdr:colOff>35052</xdr:colOff>
      <xdr:row>97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158FF3E-2248-4B56-91CE-0649E4CC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26203275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93</xdr:row>
      <xdr:rowOff>152400</xdr:rowOff>
    </xdr:from>
    <xdr:to>
      <xdr:col>10</xdr:col>
      <xdr:colOff>469011</xdr:colOff>
      <xdr:row>98</xdr:row>
      <xdr:rowOff>95631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E7FCB61-C0DB-4A99-89C5-1BAE31E92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26031825"/>
          <a:ext cx="630936" cy="7528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89;&#1077;&#1085;/Downloads/&#1048;&#1085;&#1076;&#1080;&#1074;&#1080;&#1076;&#1091;&#1072;&#1083;&#1100;&#1085;&#1072;&#1103;%20&#1075;&#1086;&#1085;&#1082;&#1072;%20&#1085;&#1072;%20&#1074;&#1088;&#1077;&#1084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 женщины"/>
      <sheetName val="Список участников юниорки"/>
      <sheetName val="Стартовый протокол"/>
      <sheetName val="Стартовый протокол (2)"/>
      <sheetName val="ИГВ без отсечек Ж"/>
      <sheetName val="ИГВ без отсечек Ю"/>
    </sheetNames>
    <sheetDataSet>
      <sheetData sheetId="0">
        <row r="1">
          <cell r="A1" t="str">
            <v>№</v>
          </cell>
          <cell r="B1" t="str">
            <v>UCI ID</v>
          </cell>
          <cell r="C1" t="str">
            <v>Фамилия Имя</v>
          </cell>
          <cell r="D1" t="str">
            <v>Дата рожд.</v>
          </cell>
          <cell r="E1" t="str">
            <v>Разряд</v>
          </cell>
          <cell r="F1" t="str">
            <v>Субъект РФ</v>
          </cell>
          <cell r="G1" t="str">
            <v>Принадлежность к организации</v>
          </cell>
          <cell r="H1" t="str">
            <v>UCI Team</v>
          </cell>
        </row>
        <row r="2">
          <cell r="A2">
            <v>1</v>
          </cell>
          <cell r="B2">
            <v>10034962521</v>
          </cell>
          <cell r="C2" t="str">
            <v>РЫЦЕВА Алена</v>
          </cell>
          <cell r="D2" t="str">
            <v>06.06.2000</v>
          </cell>
          <cell r="E2" t="str">
            <v>МС</v>
          </cell>
          <cell r="F2" t="str">
            <v>Республика Адыгея</v>
          </cell>
          <cell r="G2" t="str">
            <v>СШОР по в/с</v>
          </cell>
          <cell r="H2" t="str">
            <v/>
          </cell>
        </row>
        <row r="3">
          <cell r="A3">
            <v>2</v>
          </cell>
          <cell r="B3">
            <v>10093888708</v>
          </cell>
          <cell r="C3" t="str">
            <v>АРЧИБАСОВА Елизавета</v>
          </cell>
          <cell r="D3" t="str">
            <v>19.01.2000</v>
          </cell>
          <cell r="E3" t="str">
            <v>КМС</v>
          </cell>
          <cell r="F3" t="str">
            <v>Республика Адыгея</v>
          </cell>
          <cell r="G3" t="str">
            <v>СШОР по в/с</v>
          </cell>
          <cell r="H3" t="str">
            <v/>
          </cell>
        </row>
        <row r="4">
          <cell r="A4">
            <v>3</v>
          </cell>
          <cell r="B4">
            <v>10023524807</v>
          </cell>
          <cell r="C4" t="str">
            <v>МЕХТИЕВА Гюнель</v>
          </cell>
          <cell r="D4" t="str">
            <v>22.01.1999</v>
          </cell>
          <cell r="E4" t="str">
            <v>МС</v>
          </cell>
          <cell r="F4" t="str">
            <v>Республика Адыгея</v>
          </cell>
          <cell r="G4" t="str">
            <v>СШОР по в/с</v>
          </cell>
          <cell r="H4" t="str">
            <v/>
          </cell>
        </row>
        <row r="5">
          <cell r="A5">
            <v>4</v>
          </cell>
          <cell r="B5">
            <v>10006503832</v>
          </cell>
          <cell r="C5" t="str">
            <v>ОШУРКОВА Елизавета</v>
          </cell>
          <cell r="D5" t="str">
            <v>19.06.1991</v>
          </cell>
          <cell r="E5" t="str">
            <v>МС</v>
          </cell>
          <cell r="F5" t="str">
            <v>Республика Адыгея</v>
          </cell>
          <cell r="G5" t="str">
            <v>СШОР по в/с, ЦСКА</v>
          </cell>
          <cell r="H5" t="str">
            <v/>
          </cell>
        </row>
        <row r="6">
          <cell r="A6">
            <v>5</v>
          </cell>
          <cell r="B6">
            <v>10064705044</v>
          </cell>
          <cell r="C6" t="str">
            <v>ГРУМАНДЬ Кристина</v>
          </cell>
          <cell r="D6" t="str">
            <v>27.04.1996</v>
          </cell>
          <cell r="E6" t="str">
            <v>КМС</v>
          </cell>
          <cell r="F6" t="str">
            <v>Тульская область</v>
          </cell>
          <cell r="G6" t="str">
            <v xml:space="preserve"> </v>
          </cell>
          <cell r="H6" t="str">
            <v/>
          </cell>
        </row>
        <row r="7">
          <cell r="A7">
            <v>6</v>
          </cell>
          <cell r="B7">
            <v>10036017393</v>
          </cell>
          <cell r="C7" t="str">
            <v>ЧУРЕНКОВА Таисия</v>
          </cell>
          <cell r="D7" t="str">
            <v>25.08.2001</v>
          </cell>
          <cell r="E7" t="str">
            <v>МС</v>
          </cell>
          <cell r="F7" t="str">
            <v>Санкт-Петербург</v>
          </cell>
          <cell r="G7" t="str">
            <v>СШОР "ШВСМ по в/с"</v>
          </cell>
          <cell r="H7" t="str">
            <v/>
          </cell>
        </row>
        <row r="8">
          <cell r="A8">
            <v>7</v>
          </cell>
          <cell r="B8">
            <v>10036017494</v>
          </cell>
          <cell r="C8" t="str">
            <v>ГОЛЯЕВА Валерия</v>
          </cell>
          <cell r="D8" t="str">
            <v>15.06.2001</v>
          </cell>
          <cell r="E8" t="str">
            <v>МС</v>
          </cell>
          <cell r="F8" t="str">
            <v>Санкт-Петербург</v>
          </cell>
          <cell r="G8" t="str">
            <v>СШОР "ШВСМ по в/с"</v>
          </cell>
          <cell r="H8" t="str">
            <v/>
          </cell>
        </row>
        <row r="9">
          <cell r="A9">
            <v>8</v>
          </cell>
          <cell r="B9">
            <v>10036018306</v>
          </cell>
          <cell r="C9" t="str">
            <v>ПЕЧЕРСКИХ Анастасия</v>
          </cell>
          <cell r="D9" t="str">
            <v>28.01.2002</v>
          </cell>
          <cell r="E9" t="str">
            <v>МС</v>
          </cell>
          <cell r="F9" t="str">
            <v>Санкт-Петербург</v>
          </cell>
          <cell r="G9" t="str">
            <v>СШОР "ШВСМ по в/с" - Сверд.обл.</v>
          </cell>
          <cell r="H9" t="str">
            <v/>
          </cell>
        </row>
        <row r="10">
          <cell r="A10">
            <v>9</v>
          </cell>
          <cell r="B10">
            <v>10036045483</v>
          </cell>
          <cell r="C10" t="str">
            <v>КИРЯКОВА Кристина</v>
          </cell>
          <cell r="D10" t="str">
            <v>04.12.2002</v>
          </cell>
          <cell r="E10" t="str">
            <v>КМС</v>
          </cell>
          <cell r="F10" t="str">
            <v>Санкт-Петербург</v>
          </cell>
          <cell r="G10" t="str">
            <v>СШОР им.Коренькова, Свердловская обл.</v>
          </cell>
          <cell r="H10" t="str">
            <v>SSR</v>
          </cell>
        </row>
        <row r="11">
          <cell r="A11">
            <v>10</v>
          </cell>
          <cell r="B11">
            <v>10050875369</v>
          </cell>
          <cell r="C11" t="str">
            <v>ФАДЕЕВА Екатерина</v>
          </cell>
          <cell r="D11" t="str">
            <v>19.02.2002</v>
          </cell>
          <cell r="E11" t="str">
            <v>МС</v>
          </cell>
          <cell r="F11" t="str">
            <v>Санкт-Петербург</v>
          </cell>
          <cell r="G11" t="str">
            <v>СШОР им.Коренькова</v>
          </cell>
          <cell r="H11" t="str">
            <v>SSR</v>
          </cell>
        </row>
        <row r="12">
          <cell r="A12">
            <v>11</v>
          </cell>
          <cell r="B12">
            <v>10036075900</v>
          </cell>
          <cell r="C12" t="str">
            <v>ИВАНОВА Кристина</v>
          </cell>
          <cell r="D12" t="str">
            <v>13.10.2002</v>
          </cell>
          <cell r="E12" t="str">
            <v>МС</v>
          </cell>
          <cell r="F12" t="str">
            <v>Санкт-Петербург</v>
          </cell>
          <cell r="G12" t="str">
            <v>СШОР им.Коренькова, Удмуртская Р-ка</v>
          </cell>
          <cell r="H12" t="str">
            <v>SSR</v>
          </cell>
        </row>
        <row r="13">
          <cell r="A13">
            <v>12</v>
          </cell>
          <cell r="B13">
            <v>10010084849</v>
          </cell>
          <cell r="C13" t="str">
            <v>ЧЕРНЫШОВА Галина</v>
          </cell>
          <cell r="D13" t="str">
            <v>21.11.1993</v>
          </cell>
          <cell r="E13" t="str">
            <v>МС</v>
          </cell>
          <cell r="F13" t="str">
            <v>Санкт-Петербург</v>
          </cell>
          <cell r="G13" t="str">
            <v>СШОР им.Коренькова, Воронежская область</v>
          </cell>
          <cell r="H13" t="str">
            <v>SSR</v>
          </cell>
        </row>
        <row r="14">
          <cell r="A14">
            <v>13</v>
          </cell>
          <cell r="B14">
            <v>10013919985</v>
          </cell>
          <cell r="C14" t="str">
            <v>КРЫЛОВА Седа</v>
          </cell>
          <cell r="D14" t="str">
            <v>16.09.1994</v>
          </cell>
          <cell r="E14" t="str">
            <v>МС</v>
          </cell>
          <cell r="F14" t="str">
            <v>Санкт-Петербург</v>
          </cell>
          <cell r="G14" t="str">
            <v>СШОР им.Коренькова, Краснодарский край</v>
          </cell>
          <cell r="H14" t="str">
            <v>SSR</v>
          </cell>
        </row>
        <row r="15">
          <cell r="A15">
            <v>14</v>
          </cell>
          <cell r="B15">
            <v>10015151582</v>
          </cell>
          <cell r="C15" t="str">
            <v>КИРИЛЛОВА Полина</v>
          </cell>
          <cell r="D15" t="str">
            <v>08.10.1997</v>
          </cell>
          <cell r="E15" t="str">
            <v>МС</v>
          </cell>
          <cell r="F15" t="str">
            <v>Санкт-Петербург</v>
          </cell>
          <cell r="G15" t="str">
            <v>СШОР им.Коренькова</v>
          </cell>
          <cell r="H15" t="str">
            <v>SSR</v>
          </cell>
        </row>
        <row r="16">
          <cell r="A16">
            <v>15</v>
          </cell>
          <cell r="B16">
            <v>10008696537</v>
          </cell>
          <cell r="C16" t="str">
            <v>СЫРАДОЕВА Маргарита</v>
          </cell>
          <cell r="D16" t="str">
            <v>06.04.1995</v>
          </cell>
          <cell r="E16" t="str">
            <v>МС</v>
          </cell>
          <cell r="F16" t="str">
            <v>Санкт-Петербург</v>
          </cell>
          <cell r="G16" t="str">
            <v>СШОР им.Коренькова, Псковская обл., ЦСКА</v>
          </cell>
          <cell r="H16" t="str">
            <v>SSR</v>
          </cell>
        </row>
        <row r="17">
          <cell r="A17">
            <v>16</v>
          </cell>
          <cell r="B17">
            <v>10007913564</v>
          </cell>
          <cell r="C17" t="str">
            <v>ЛИХАНОВА Марина</v>
          </cell>
          <cell r="D17" t="str">
            <v>27.10.1990</v>
          </cell>
          <cell r="E17" t="str">
            <v>МС</v>
          </cell>
          <cell r="F17" t="str">
            <v>Республика Бурятия</v>
          </cell>
          <cell r="G17" t="str">
            <v>ЦСП, РСШОР Бурятия, Забайкальский край</v>
          </cell>
          <cell r="H17" t="str">
            <v/>
          </cell>
        </row>
        <row r="18">
          <cell r="A18">
            <v>17</v>
          </cell>
          <cell r="B18">
            <v>10052804154</v>
          </cell>
          <cell r="C18" t="str">
            <v>КОЗЛОВА Валерия</v>
          </cell>
          <cell r="D18" t="str">
            <v>08.10.2002</v>
          </cell>
          <cell r="E18" t="str">
            <v>КМС</v>
          </cell>
          <cell r="F18" t="str">
            <v>Иркутская область</v>
          </cell>
          <cell r="G18" t="str">
            <v>ДЮСШ "Юность" г.Шелехов, "Байкал-ДВ"</v>
          </cell>
          <cell r="H18" t="str">
            <v/>
          </cell>
        </row>
        <row r="19">
          <cell r="A19">
            <v>18</v>
          </cell>
          <cell r="B19">
            <v>10036059328</v>
          </cell>
          <cell r="C19" t="str">
            <v>ИВАНЦОВА Мария</v>
          </cell>
          <cell r="D19" t="str">
            <v>23.04.2001</v>
          </cell>
          <cell r="E19" t="str">
            <v>КМС</v>
          </cell>
          <cell r="F19" t="str">
            <v>Омская область</v>
          </cell>
          <cell r="G19" t="str">
            <v>СГУОР, СШОР "Академия велоспорта"</v>
          </cell>
          <cell r="H19" t="str">
            <v/>
          </cell>
        </row>
        <row r="20">
          <cell r="A20">
            <v>19</v>
          </cell>
          <cell r="B20">
            <v>10034971211</v>
          </cell>
          <cell r="C20" t="str">
            <v>КАНЕЕВА Дарья</v>
          </cell>
          <cell r="D20" t="str">
            <v>28.08.2000</v>
          </cell>
          <cell r="E20" t="str">
            <v>1 СР</v>
          </cell>
          <cell r="F20" t="str">
            <v>Омская область</v>
          </cell>
          <cell r="G20" t="str">
            <v>СШОР "Академия велоспорта"</v>
          </cell>
          <cell r="H20" t="str">
            <v/>
          </cell>
        </row>
        <row r="21">
          <cell r="A21">
            <v>20</v>
          </cell>
          <cell r="B21">
            <v>10015151481</v>
          </cell>
          <cell r="C21" t="str">
            <v>ГРИШЕЧКО Виктория</v>
          </cell>
          <cell r="D21" t="str">
            <v>26.11.1996</v>
          </cell>
          <cell r="E21" t="str">
            <v>МС</v>
          </cell>
          <cell r="F21" t="str">
            <v>Омская область</v>
          </cell>
          <cell r="G21" t="str">
            <v>СШОР "Академия велоспорта"</v>
          </cell>
          <cell r="H21" t="str">
            <v/>
          </cell>
        </row>
        <row r="22">
          <cell r="A22">
            <v>21</v>
          </cell>
          <cell r="B22">
            <v>10076238445</v>
          </cell>
          <cell r="C22" t="str">
            <v>КУЗНЕЦОВА Елизавета</v>
          </cell>
          <cell r="D22" t="str">
            <v>04.09.2001</v>
          </cell>
          <cell r="E22" t="str">
            <v>КМС</v>
          </cell>
          <cell r="F22" t="str">
            <v>Новосибирская область</v>
          </cell>
          <cell r="G22" t="str">
            <v>СШ "ТЭИС", НЦВСМ</v>
          </cell>
          <cell r="H22" t="str">
            <v/>
          </cell>
        </row>
        <row r="23">
          <cell r="A23">
            <v>22</v>
          </cell>
          <cell r="B23">
            <v>10036085600</v>
          </cell>
          <cell r="C23" t="str">
            <v>МАЛЕРВЕЙН Любовь</v>
          </cell>
          <cell r="D23" t="str">
            <v>14.10.2002</v>
          </cell>
          <cell r="E23" t="str">
            <v>КМС</v>
          </cell>
          <cell r="F23" t="str">
            <v>Новосибирская область</v>
          </cell>
          <cell r="G23" t="str">
            <v>СШ "ТЭИС", НЦВСМ</v>
          </cell>
          <cell r="H23" t="str">
            <v/>
          </cell>
        </row>
        <row r="24">
          <cell r="A24">
            <v>23</v>
          </cell>
          <cell r="B24">
            <v>10093059356</v>
          </cell>
          <cell r="C24" t="str">
            <v>СЕМЕНЦОВА Ксения</v>
          </cell>
          <cell r="D24" t="str">
            <v>02.02.2002</v>
          </cell>
          <cell r="E24" t="str">
            <v>КМС</v>
          </cell>
          <cell r="F24" t="str">
            <v>Удмуртская Республика</v>
          </cell>
          <cell r="G24" t="str">
            <v>ССШОР по в/с</v>
          </cell>
          <cell r="H24" t="str">
            <v/>
          </cell>
        </row>
        <row r="25">
          <cell r="A25">
            <v>24</v>
          </cell>
          <cell r="B25">
            <v>10010880653</v>
          </cell>
          <cell r="C25" t="str">
            <v>ЧИРКОВА Софья</v>
          </cell>
          <cell r="D25" t="str">
            <v>12.01.1998</v>
          </cell>
          <cell r="E25" t="str">
            <v>КМС</v>
          </cell>
          <cell r="F25" t="str">
            <v>Удмуртская Республика</v>
          </cell>
          <cell r="G25" t="str">
            <v>ССШОР по в/с</v>
          </cell>
          <cell r="H25" t="str">
            <v/>
          </cell>
        </row>
        <row r="26">
          <cell r="A26">
            <v>25</v>
          </cell>
          <cell r="B26">
            <v>10034982729</v>
          </cell>
          <cell r="C26" t="str">
            <v>МИРОЛЮБОВА Анна</v>
          </cell>
          <cell r="D26" t="str">
            <v>30.01.2000</v>
          </cell>
          <cell r="E26" t="str">
            <v>МС</v>
          </cell>
          <cell r="F26" t="str">
            <v>Удмуртская Республика</v>
          </cell>
          <cell r="G26" t="str">
            <v>СШОР "Импульс" им.Валиахметова</v>
          </cell>
          <cell r="H26" t="str">
            <v/>
          </cell>
        </row>
        <row r="27">
          <cell r="A27">
            <v>26</v>
          </cell>
          <cell r="B27">
            <v>10009045333</v>
          </cell>
          <cell r="C27" t="str">
            <v>ДУЮНОВА Ксения</v>
          </cell>
          <cell r="D27" t="str">
            <v>08.01.1997</v>
          </cell>
          <cell r="E27" t="str">
            <v>МС</v>
          </cell>
          <cell r="F27" t="str">
            <v>Удмуртская Республика</v>
          </cell>
          <cell r="G27" t="str">
            <v>ССШОР по в/с</v>
          </cell>
          <cell r="H27" t="str">
            <v>CGS</v>
          </cell>
        </row>
        <row r="28">
          <cell r="A28">
            <v>27</v>
          </cell>
          <cell r="B28">
            <v>10034918970</v>
          </cell>
          <cell r="C28" t="str">
            <v>УДАЛОВА Алена</v>
          </cell>
          <cell r="D28" t="str">
            <v>26.09.2000</v>
          </cell>
          <cell r="E28" t="str">
            <v>МС</v>
          </cell>
          <cell r="F28" t="str">
            <v>Свердловская область</v>
          </cell>
          <cell r="G28" t="str">
            <v>СШОР по в/с "Велогор"</v>
          </cell>
          <cell r="H28" t="str">
            <v/>
          </cell>
        </row>
        <row r="29">
          <cell r="A29">
            <v>28</v>
          </cell>
          <cell r="B29">
            <v>10034937663</v>
          </cell>
          <cell r="C29" t="str">
            <v>ФАЙЗУЛИНА Гульнара</v>
          </cell>
          <cell r="D29" t="str">
            <v>17.06.2000</v>
          </cell>
          <cell r="E29" t="str">
            <v>КМС</v>
          </cell>
          <cell r="F29" t="str">
            <v>Свердловская область</v>
          </cell>
          <cell r="G29" t="str">
            <v>СШОР по в/с "Велогор"</v>
          </cell>
          <cell r="H29" t="str">
            <v/>
          </cell>
        </row>
        <row r="30">
          <cell r="A30">
            <v>29</v>
          </cell>
          <cell r="B30">
            <v>10012584621</v>
          </cell>
          <cell r="C30" t="str">
            <v>ТРЕТЬЯКОВА Евгения</v>
          </cell>
          <cell r="D30" t="str">
            <v>20.05.1986</v>
          </cell>
          <cell r="E30" t="str">
            <v>МС</v>
          </cell>
          <cell r="F30" t="str">
            <v>Свердловская область</v>
          </cell>
          <cell r="G30" t="str">
            <v>СШОР «Уктусские горы»</v>
          </cell>
          <cell r="H30" t="str">
            <v/>
          </cell>
        </row>
        <row r="31">
          <cell r="A31">
            <v>30</v>
          </cell>
          <cell r="B31">
            <v>10082022675</v>
          </cell>
          <cell r="C31" t="str">
            <v>ПАВЛОВА Татьяна</v>
          </cell>
          <cell r="D31" t="str">
            <v>01.07.1998</v>
          </cell>
          <cell r="E31" t="str">
            <v>КМС</v>
          </cell>
          <cell r="F31" t="str">
            <v>Московская область</v>
          </cell>
          <cell r="G31" t="str">
            <v>МО СШОР по в/с</v>
          </cell>
          <cell r="H31" t="str">
            <v/>
          </cell>
        </row>
        <row r="32">
          <cell r="A32">
            <v>31</v>
          </cell>
          <cell r="B32">
            <v>10009721505</v>
          </cell>
          <cell r="C32" t="str">
            <v>СТУДЕНИКИНА Наталья</v>
          </cell>
          <cell r="D32" t="str">
            <v>05.07.1997</v>
          </cell>
          <cell r="E32" t="str">
            <v>МС</v>
          </cell>
          <cell r="F32" t="str">
            <v>Московская область</v>
          </cell>
          <cell r="G32" t="str">
            <v>МО СШОР по в/с, ЦСП ОВС</v>
          </cell>
          <cell r="H32" t="str">
            <v/>
          </cell>
        </row>
        <row r="33">
          <cell r="A33">
            <v>32</v>
          </cell>
          <cell r="B33">
            <v>10010880451</v>
          </cell>
          <cell r="C33" t="str">
            <v>ГОЛОВАСТОВА Екатерина</v>
          </cell>
          <cell r="D33" t="str">
            <v>06.08.1998</v>
          </cell>
          <cell r="E33" t="str">
            <v>МС</v>
          </cell>
          <cell r="F33" t="str">
            <v>Московская область</v>
          </cell>
          <cell r="G33" t="str">
            <v>МО СШОР по в/с, ЦСП ОВС</v>
          </cell>
          <cell r="H33" t="str">
            <v/>
          </cell>
        </row>
        <row r="34">
          <cell r="A34">
            <v>33</v>
          </cell>
          <cell r="B34">
            <v>10034951508</v>
          </cell>
          <cell r="C34" t="str">
            <v>ОСОВИНА Ксения</v>
          </cell>
          <cell r="D34" t="str">
            <v>20.12.1999</v>
          </cell>
          <cell r="E34" t="str">
            <v>КМС</v>
          </cell>
          <cell r="F34" t="str">
            <v>Московская область</v>
          </cell>
          <cell r="G34" t="str">
            <v>МО СШОР по в/с</v>
          </cell>
          <cell r="H34" t="str">
            <v/>
          </cell>
        </row>
        <row r="35">
          <cell r="A35">
            <v>34</v>
          </cell>
          <cell r="B35">
            <v>10036040231</v>
          </cell>
          <cell r="C35" t="str">
            <v>ЛАЗАРЕНКО Анжела</v>
          </cell>
          <cell r="D35" t="str">
            <v>09.08.2002</v>
          </cell>
          <cell r="E35" t="str">
            <v>КМС</v>
          </cell>
          <cell r="F35" t="str">
            <v>Самарская область</v>
          </cell>
          <cell r="G35" t="str">
            <v>СШОР №15 - ГУОР</v>
          </cell>
          <cell r="H35" t="str">
            <v/>
          </cell>
        </row>
        <row r="36">
          <cell r="A36">
            <v>35</v>
          </cell>
          <cell r="B36">
            <v>10014142984</v>
          </cell>
          <cell r="C36" t="str">
            <v>ПЛЯСКИНА Анастасия</v>
          </cell>
          <cell r="D36" t="str">
            <v>21.02.1996</v>
          </cell>
          <cell r="E36" t="str">
            <v>МС</v>
          </cell>
          <cell r="F36" t="str">
            <v>Новосибирская область</v>
          </cell>
          <cell r="G36" t="str">
            <v>НУ(К)ОР-Академия в/с-Омская обл-Inex</v>
          </cell>
          <cell r="H36" t="str">
            <v>EIC</v>
          </cell>
        </row>
        <row r="37">
          <cell r="A37">
            <v>36</v>
          </cell>
          <cell r="B37">
            <v>10009692001</v>
          </cell>
          <cell r="C37" t="str">
            <v>СТЕПАНОВА Дарья</v>
          </cell>
          <cell r="D37" t="str">
            <v>16.04.1997</v>
          </cell>
          <cell r="E37" t="str">
            <v>МС</v>
          </cell>
          <cell r="F37" t="str">
            <v>Новосибирская область</v>
          </cell>
          <cell r="G37" t="str">
            <v>НУ(К)ОР-Академия в/с-Омская обл-Inex</v>
          </cell>
          <cell r="H37" t="str">
            <v/>
          </cell>
        </row>
        <row r="38">
          <cell r="A38">
            <v>37</v>
          </cell>
          <cell r="B38">
            <v>10034989193</v>
          </cell>
          <cell r="C38" t="str">
            <v>ЖАПАРОВА Регина</v>
          </cell>
          <cell r="D38" t="str">
            <v>12.10.1999</v>
          </cell>
          <cell r="E38" t="str">
            <v>МС</v>
          </cell>
          <cell r="F38" t="str">
            <v>Хабаровский край</v>
          </cell>
          <cell r="G38" t="str">
            <v>ХКСШОР г.Хабаровск</v>
          </cell>
          <cell r="H38" t="str">
            <v/>
          </cell>
        </row>
        <row r="39">
          <cell r="A39">
            <v>38</v>
          </cell>
          <cell r="B39">
            <v>10002315654</v>
          </cell>
          <cell r="C39" t="str">
            <v>МАЛОМУРА Екатерина</v>
          </cell>
          <cell r="D39" t="str">
            <v>05.07.1982</v>
          </cell>
          <cell r="E39" t="str">
            <v>МСМК</v>
          </cell>
          <cell r="F39" t="str">
            <v>Забайкальский край</v>
          </cell>
          <cell r="G39" t="str">
            <v>Чита</v>
          </cell>
          <cell r="H39" t="str">
            <v/>
          </cell>
        </row>
        <row r="40">
          <cell r="A40">
            <v>39</v>
          </cell>
          <cell r="B40">
            <v>10036016484</v>
          </cell>
          <cell r="C40" t="str">
            <v>ПЕРВУХИНА Светлана</v>
          </cell>
          <cell r="D40" t="str">
            <v>15.03.2002</v>
          </cell>
          <cell r="E40" t="str">
            <v>КМС</v>
          </cell>
          <cell r="F40" t="str">
            <v>Ростовская область</v>
          </cell>
          <cell r="G40" t="str">
            <v>"Росвело", РО СШОР №15</v>
          </cell>
          <cell r="H40" t="str">
            <v/>
          </cell>
        </row>
        <row r="41">
          <cell r="A41">
            <v>40</v>
          </cell>
          <cell r="B41">
            <v>10036021437</v>
          </cell>
          <cell r="C41" t="str">
            <v>ВОЛОДИНА Софья</v>
          </cell>
          <cell r="D41" t="str">
            <v>15.02.2002</v>
          </cell>
          <cell r="E41" t="str">
            <v>КМС</v>
          </cell>
          <cell r="F41" t="str">
            <v>Ростовская область</v>
          </cell>
          <cell r="G41" t="str">
            <v>"Росвело", РО СШОР №15</v>
          </cell>
          <cell r="H41" t="str">
            <v/>
          </cell>
        </row>
        <row r="42">
          <cell r="A42">
            <v>41</v>
          </cell>
          <cell r="B42">
            <v>10034951003</v>
          </cell>
          <cell r="C42" t="str">
            <v>БАЙДАК Анна</v>
          </cell>
          <cell r="D42" t="str">
            <v>13.11.2000</v>
          </cell>
          <cell r="E42" t="str">
            <v>КМС</v>
          </cell>
          <cell r="F42" t="str">
            <v>Ростовская область</v>
          </cell>
          <cell r="G42" t="str">
            <v>ЦОП 1</v>
          </cell>
          <cell r="H42" t="str">
            <v>EIC</v>
          </cell>
        </row>
        <row r="43">
          <cell r="A43">
            <v>42</v>
          </cell>
          <cell r="B43">
            <v>10036014666</v>
          </cell>
          <cell r="C43" t="str">
            <v>БОРОНИНА Валерия</v>
          </cell>
          <cell r="D43" t="str">
            <v>15.10.2002</v>
          </cell>
          <cell r="E43" t="str">
            <v>КМС</v>
          </cell>
          <cell r="F43" t="str">
            <v>Воронежская область</v>
          </cell>
          <cell r="G43" t="str">
            <v>СШОР №8</v>
          </cell>
          <cell r="H43" t="str">
            <v/>
          </cell>
        </row>
        <row r="44">
          <cell r="A44">
            <v>43</v>
          </cell>
          <cell r="B44">
            <v>10036015070</v>
          </cell>
          <cell r="C44" t="str">
            <v>ЗАХАРКИНА Валерия</v>
          </cell>
          <cell r="D44" t="str">
            <v>21.01.2001</v>
          </cell>
          <cell r="E44" t="str">
            <v>МС</v>
          </cell>
          <cell r="F44" t="str">
            <v>Москва</v>
          </cell>
          <cell r="G44" t="str">
            <v>МГФСО</v>
          </cell>
          <cell r="H44" t="str">
            <v/>
          </cell>
        </row>
        <row r="45">
          <cell r="A45">
            <v>44</v>
          </cell>
          <cell r="B45">
            <v>10036081455</v>
          </cell>
          <cell r="C45" t="str">
            <v>КУЦЕНКО Анастасия</v>
          </cell>
          <cell r="D45" t="str">
            <v>14.06.2002</v>
          </cell>
          <cell r="E45" t="str">
            <v>КМС</v>
          </cell>
          <cell r="F45" t="str">
            <v>Москва</v>
          </cell>
          <cell r="G45" t="str">
            <v>МГФСО-СПб</v>
          </cell>
          <cell r="H45" t="str">
            <v/>
          </cell>
        </row>
        <row r="46">
          <cell r="A46">
            <v>45</v>
          </cell>
          <cell r="B46">
            <v>10034955245</v>
          </cell>
          <cell r="C46" t="str">
            <v>ЛУКАШЕНКО Анастасия</v>
          </cell>
          <cell r="D46" t="str">
            <v>15.08.2000</v>
          </cell>
          <cell r="E46" t="str">
            <v>МС</v>
          </cell>
          <cell r="F46" t="str">
            <v>Москва</v>
          </cell>
          <cell r="G46" t="str">
            <v>МГФСО</v>
          </cell>
          <cell r="H46" t="str">
            <v/>
          </cell>
        </row>
        <row r="47">
          <cell r="A47">
            <v>46</v>
          </cell>
          <cell r="B47">
            <v>10009044828</v>
          </cell>
          <cell r="C47" t="str">
            <v>ЛЕВЧЕНКО Виктория</v>
          </cell>
          <cell r="D47" t="str">
            <v>26.04.1997</v>
          </cell>
          <cell r="E47" t="str">
            <v>МС</v>
          </cell>
          <cell r="F47" t="str">
            <v>Москва</v>
          </cell>
          <cell r="G47" t="str">
            <v>МГФСО</v>
          </cell>
          <cell r="H47" t="str">
            <v/>
          </cell>
        </row>
        <row r="48">
          <cell r="A48">
            <v>47</v>
          </cell>
          <cell r="B48">
            <v>10015267578</v>
          </cell>
          <cell r="C48" t="str">
            <v>МАЛЬКОВА Дарья</v>
          </cell>
          <cell r="D48" t="str">
            <v>16.11.2000</v>
          </cell>
          <cell r="E48" t="str">
            <v>МС</v>
          </cell>
          <cell r="F48" t="str">
            <v>Москва</v>
          </cell>
          <cell r="G48" t="str">
            <v>МГФСО-СПб</v>
          </cell>
          <cell r="H48" t="str">
            <v/>
          </cell>
        </row>
        <row r="49">
          <cell r="A49">
            <v>48</v>
          </cell>
          <cell r="B49">
            <v>10036042251</v>
          </cell>
          <cell r="C49" t="str">
            <v>БАЛАЕВА Софья</v>
          </cell>
          <cell r="D49" t="str">
            <v>10.03.2002</v>
          </cell>
          <cell r="E49" t="str">
            <v>КМС</v>
          </cell>
          <cell r="F49" t="str">
            <v>Москва</v>
          </cell>
          <cell r="G49" t="str">
            <v>МГФСО</v>
          </cell>
          <cell r="H49" t="str">
            <v/>
          </cell>
        </row>
        <row r="50">
          <cell r="A50">
            <v>49</v>
          </cell>
          <cell r="B50">
            <v>10059040143</v>
          </cell>
          <cell r="C50" t="str">
            <v>БУНЕЕВА Дарья</v>
          </cell>
          <cell r="D50" t="str">
            <v>19.06.2002</v>
          </cell>
          <cell r="E50" t="str">
            <v>КМС</v>
          </cell>
          <cell r="F50" t="str">
            <v>Иркутская область</v>
          </cell>
          <cell r="G50" t="str">
            <v>СШОР ШВСМ, ГУОР, "Байкал-ДВ"</v>
          </cell>
          <cell r="H50" t="str">
            <v/>
          </cell>
        </row>
        <row r="51">
          <cell r="A51">
            <v>50</v>
          </cell>
          <cell r="B51">
            <v>10034929276</v>
          </cell>
          <cell r="C51" t="str">
            <v>КАДОЧНИКОВА Ангелина</v>
          </cell>
          <cell r="D51" t="str">
            <v>31.07.2000</v>
          </cell>
          <cell r="E51" t="str">
            <v>КМС</v>
          </cell>
          <cell r="F51" t="str">
            <v>Челябинская область</v>
          </cell>
          <cell r="G51" t="str">
            <v>СШОР №2 г.Копейск</v>
          </cell>
          <cell r="H51" t="str">
            <v/>
          </cell>
        </row>
        <row r="52">
          <cell r="A52">
            <v>51</v>
          </cell>
          <cell r="B52">
            <v>10005989227</v>
          </cell>
          <cell r="C52" t="str">
            <v>ХАЙРУЛЛИНА Эльвира</v>
          </cell>
          <cell r="D52" t="str">
            <v>09.03.1989</v>
          </cell>
          <cell r="E52" t="str">
            <v>МС</v>
          </cell>
          <cell r="F52" t="str">
            <v>Челябинская область</v>
          </cell>
          <cell r="G52" t="str">
            <v>СШОР №2 г.Копейск</v>
          </cell>
          <cell r="H52" t="str">
            <v/>
          </cell>
        </row>
        <row r="53">
          <cell r="A53">
            <v>52</v>
          </cell>
          <cell r="B53">
            <v>10079505224</v>
          </cell>
          <cell r="C53" t="str">
            <v>ГОРДЕЕВА Дарья</v>
          </cell>
          <cell r="D53" t="str">
            <v>11.07.1997</v>
          </cell>
          <cell r="E53" t="str">
            <v>КМС</v>
          </cell>
          <cell r="F53" t="str">
            <v>Челябинская область</v>
          </cell>
          <cell r="G53" t="str">
            <v>СШОР №2 г.Копейск</v>
          </cell>
          <cell r="H53" t="str">
            <v/>
          </cell>
        </row>
        <row r="54">
          <cell r="A54">
            <v>53</v>
          </cell>
          <cell r="B54">
            <v>10083380473</v>
          </cell>
          <cell r="C54" t="str">
            <v>ФОМИНА Дарья</v>
          </cell>
          <cell r="D54" t="str">
            <v>01.04.2002</v>
          </cell>
          <cell r="E54" t="str">
            <v>КМС</v>
          </cell>
          <cell r="F54" t="str">
            <v>Санкт-Петербург</v>
          </cell>
          <cell r="G54" t="str">
            <v>"Олимпийские Надежды"</v>
          </cell>
          <cell r="H54" t="str">
            <v/>
          </cell>
        </row>
        <row r="55">
          <cell r="A55">
            <v>54</v>
          </cell>
          <cell r="B55">
            <v>10007739974</v>
          </cell>
          <cell r="C55" t="str">
            <v>ХАТУНЦЕВА Гульназ</v>
          </cell>
          <cell r="D55" t="str">
            <v>21.04.1994</v>
          </cell>
          <cell r="E55" t="str">
            <v>МСМК</v>
          </cell>
          <cell r="F55" t="str">
            <v>Москва</v>
          </cell>
          <cell r="G55" t="str">
            <v>Юность Москвы</v>
          </cell>
          <cell r="H55" t="str">
            <v>CGS</v>
          </cell>
        </row>
        <row r="56">
          <cell r="A56">
            <v>55</v>
          </cell>
          <cell r="B56">
            <v>10034914425</v>
          </cell>
          <cell r="C56" t="str">
            <v>АЛЕКСЕЕВА Дарья</v>
          </cell>
          <cell r="D56" t="str">
            <v>21.11.2000</v>
          </cell>
          <cell r="E56" t="str">
            <v>КМС</v>
          </cell>
          <cell r="F56" t="str">
            <v>Санкт-Петербург</v>
          </cell>
          <cell r="G56" t="str">
            <v>"Олимпийские Надежды"</v>
          </cell>
          <cell r="H56" t="str">
            <v/>
          </cell>
        </row>
        <row r="57">
          <cell r="A57">
            <v>56</v>
          </cell>
          <cell r="B57">
            <v>10036061348</v>
          </cell>
          <cell r="C57" t="str">
            <v>ПОКЛОНСКАЯ Анастасия</v>
          </cell>
          <cell r="D57" t="str">
            <v>21.08.2001</v>
          </cell>
          <cell r="E57" t="str">
            <v>КМС</v>
          </cell>
          <cell r="F57" t="str">
            <v>Санкт-Петербург</v>
          </cell>
          <cell r="G57" t="str">
            <v>"Олимпийские Надежды"</v>
          </cell>
          <cell r="H57" t="str">
            <v/>
          </cell>
        </row>
        <row r="58">
          <cell r="A58">
            <v>57</v>
          </cell>
          <cell r="B58">
            <v>10079311426</v>
          </cell>
          <cell r="C58" t="str">
            <v>АФАНАСЬЕВА Надежда</v>
          </cell>
          <cell r="D58" t="str">
            <v>28.09.2001</v>
          </cell>
          <cell r="E58" t="str">
            <v>КМС</v>
          </cell>
          <cell r="F58" t="str">
            <v>Санкт-Петербург</v>
          </cell>
          <cell r="G58" t="str">
            <v>"Олимпийские Надежды"</v>
          </cell>
          <cell r="H58" t="str">
            <v/>
          </cell>
        </row>
        <row r="59">
          <cell r="A59">
            <v>58</v>
          </cell>
          <cell r="B59">
            <v>10036082465</v>
          </cell>
          <cell r="C59" t="str">
            <v>МИРОНОВА Диана</v>
          </cell>
          <cell r="D59" t="str">
            <v>01.10.2001</v>
          </cell>
          <cell r="E59" t="str">
            <v>КМС</v>
          </cell>
          <cell r="F59" t="str">
            <v>Санкт-Петербург</v>
          </cell>
          <cell r="G59" t="str">
            <v>"Олимпийские Надежды"</v>
          </cell>
          <cell r="H59" t="str">
            <v/>
          </cell>
        </row>
        <row r="60">
          <cell r="A60">
            <v>59</v>
          </cell>
          <cell r="B60">
            <v>10010129410</v>
          </cell>
          <cell r="C60" t="str">
            <v>КИРСАНОВА Виктория</v>
          </cell>
          <cell r="D60" t="str">
            <v>29.10.1998</v>
          </cell>
          <cell r="E60" t="str">
            <v>МС</v>
          </cell>
          <cell r="F60" t="str">
            <v>Санкт-Петербург</v>
          </cell>
          <cell r="G60" t="str">
            <v>"Олимпийские Надежды"</v>
          </cell>
          <cell r="H60" t="str">
            <v/>
          </cell>
        </row>
        <row r="61">
          <cell r="A61">
            <v>101</v>
          </cell>
          <cell r="B61">
            <v>10062501225</v>
          </cell>
          <cell r="C61" t="str">
            <v>КОМОГОРОВА Екатерина</v>
          </cell>
          <cell r="D61" t="str">
            <v>01.08.2004</v>
          </cell>
          <cell r="E61" t="str">
            <v>КМС</v>
          </cell>
          <cell r="F61" t="str">
            <v>Республика Адыгея</v>
          </cell>
          <cell r="G61" t="str">
            <v>СШОР по в/с</v>
          </cell>
          <cell r="H61" t="str">
            <v/>
          </cell>
        </row>
        <row r="62">
          <cell r="A62">
            <v>102</v>
          </cell>
          <cell r="B62">
            <v>10080746117</v>
          </cell>
          <cell r="C62" t="str">
            <v>МОГИЛЕВСКАЯ Анастасия</v>
          </cell>
          <cell r="D62" t="str">
            <v>12.09.2003</v>
          </cell>
          <cell r="E62" t="str">
            <v>КМС</v>
          </cell>
          <cell r="F62" t="str">
            <v>Республика Адыгея</v>
          </cell>
          <cell r="G62" t="str">
            <v>СШОР по в/с</v>
          </cell>
          <cell r="H62" t="str">
            <v/>
          </cell>
        </row>
        <row r="63">
          <cell r="A63">
            <v>103</v>
          </cell>
          <cell r="B63">
            <v>10036064681</v>
          </cell>
          <cell r="C63" t="str">
            <v>НОВИКОВА Кристина</v>
          </cell>
          <cell r="D63" t="str">
            <v>20.03.2003</v>
          </cell>
          <cell r="E63" t="str">
            <v>КМС</v>
          </cell>
          <cell r="F63" t="str">
            <v>Республика Адыгея</v>
          </cell>
          <cell r="G63" t="str">
            <v>СШОР по в/с</v>
          </cell>
          <cell r="H63" t="str">
            <v/>
          </cell>
        </row>
        <row r="64">
          <cell r="A64">
            <v>104</v>
          </cell>
          <cell r="B64">
            <v>10072990864</v>
          </cell>
          <cell r="C64" t="str">
            <v>МОИСЕЕВА Алина</v>
          </cell>
          <cell r="D64" t="str">
            <v>06.06.2004</v>
          </cell>
          <cell r="E64" t="str">
            <v>КМС</v>
          </cell>
          <cell r="F64" t="str">
            <v>Санкт-Петербург</v>
          </cell>
          <cell r="G64" t="str">
            <v>СШОР "ШВСМ по в/с"</v>
          </cell>
          <cell r="H64" t="str">
            <v/>
          </cell>
        </row>
        <row r="65">
          <cell r="A65">
            <v>105</v>
          </cell>
          <cell r="B65">
            <v>10049916685</v>
          </cell>
          <cell r="C65" t="str">
            <v>ВАЛГОНЕН Валерия</v>
          </cell>
          <cell r="D65" t="str">
            <v>26.02.2003</v>
          </cell>
          <cell r="E65" t="str">
            <v>МС</v>
          </cell>
          <cell r="F65" t="str">
            <v>Санкт-Петербург</v>
          </cell>
          <cell r="G65" t="str">
            <v>СШОР "ШВСМ по в/с"</v>
          </cell>
          <cell r="H65" t="str">
            <v/>
          </cell>
        </row>
        <row r="66">
          <cell r="A66">
            <v>106</v>
          </cell>
          <cell r="B66">
            <v>10036076809</v>
          </cell>
          <cell r="C66" t="str">
            <v>АБАЙДУЛЛИНА Инна</v>
          </cell>
          <cell r="D66" t="str">
            <v>20.03.2003</v>
          </cell>
          <cell r="E66" t="str">
            <v>МС</v>
          </cell>
          <cell r="F66" t="str">
            <v>Санкт-Петербург</v>
          </cell>
          <cell r="G66" t="str">
            <v>СШОР "ШВСМ по в/с" - Тюмен.обл.</v>
          </cell>
          <cell r="H66" t="str">
            <v/>
          </cell>
        </row>
        <row r="67">
          <cell r="A67">
            <v>107</v>
          </cell>
          <cell r="B67">
            <v>10054263400</v>
          </cell>
          <cell r="C67" t="str">
            <v>ИВАНЧЕНКО Алена</v>
          </cell>
          <cell r="D67" t="str">
            <v>16.11.2003</v>
          </cell>
          <cell r="E67" t="str">
            <v>КМС</v>
          </cell>
          <cell r="F67" t="str">
            <v>Санкт-Петербург</v>
          </cell>
          <cell r="G67" t="str">
            <v>СШОР "ШВСМ по в/с" - В.Новгород</v>
          </cell>
          <cell r="H67" t="str">
            <v/>
          </cell>
        </row>
        <row r="68">
          <cell r="A68">
            <v>108</v>
          </cell>
          <cell r="B68">
            <v>10052470819</v>
          </cell>
          <cell r="C68" t="str">
            <v>МАТИНА Ирина</v>
          </cell>
          <cell r="D68" t="str">
            <v>27.02.2003</v>
          </cell>
          <cell r="E68" t="str">
            <v>КМС</v>
          </cell>
          <cell r="F68" t="str">
            <v>Санкт-Петербург</v>
          </cell>
          <cell r="G68" t="str">
            <v>Сестрорецк "ОР" - Воронеж. обл.</v>
          </cell>
          <cell r="H68" t="str">
            <v/>
          </cell>
        </row>
        <row r="69">
          <cell r="A69">
            <v>109</v>
          </cell>
          <cell r="B69">
            <v>10036027400</v>
          </cell>
          <cell r="C69" t="str">
            <v>СЕМЫШЕВА Таисия</v>
          </cell>
          <cell r="D69" t="str">
            <v>16.06.2004</v>
          </cell>
          <cell r="E69" t="str">
            <v>КМС</v>
          </cell>
          <cell r="F69" t="str">
            <v>Санкт-Петербург</v>
          </cell>
          <cell r="G69" t="str">
            <v>Сестрорецк "ОР" - Ульян. обл.</v>
          </cell>
          <cell r="H69" t="str">
            <v/>
          </cell>
        </row>
        <row r="70">
          <cell r="A70">
            <v>110</v>
          </cell>
          <cell r="B70">
            <v>10036034975</v>
          </cell>
          <cell r="C70" t="str">
            <v>ПРОЗОРОВА Елизавета</v>
          </cell>
          <cell r="D70" t="str">
            <v>17.01.2003</v>
          </cell>
          <cell r="E70" t="str">
            <v>КМС</v>
          </cell>
          <cell r="F70" t="str">
            <v>Санкт-Петербург</v>
          </cell>
          <cell r="G70" t="str">
            <v>Сестрорецк "ОР"</v>
          </cell>
          <cell r="H70" t="str">
            <v/>
          </cell>
        </row>
        <row r="71">
          <cell r="A71">
            <v>111</v>
          </cell>
          <cell r="B71">
            <v>10084468994</v>
          </cell>
          <cell r="C71" t="str">
            <v>МАНАННИКОВА Анастасия</v>
          </cell>
          <cell r="D71" t="str">
            <v>20.10.2003</v>
          </cell>
          <cell r="E71" t="str">
            <v>1 СР</v>
          </cell>
          <cell r="F71" t="str">
            <v>Омская область</v>
          </cell>
          <cell r="G71" t="str">
            <v>СШОР №8</v>
          </cell>
          <cell r="H71" t="str">
            <v/>
          </cell>
        </row>
        <row r="72">
          <cell r="A72">
            <v>112</v>
          </cell>
          <cell r="B72">
            <v>10065433756</v>
          </cell>
          <cell r="C72" t="str">
            <v>ПОЛЕТЦКАЯ Анна</v>
          </cell>
          <cell r="D72" t="str">
            <v>23.05.2003</v>
          </cell>
          <cell r="E72" t="str">
            <v>КМС</v>
          </cell>
          <cell r="F72" t="str">
            <v>Омская область</v>
          </cell>
          <cell r="G72" t="str">
            <v>СШОР "Академия в/с"</v>
          </cell>
          <cell r="H72" t="str">
            <v/>
          </cell>
        </row>
        <row r="73">
          <cell r="A73">
            <v>113</v>
          </cell>
          <cell r="B73">
            <v>10083179403</v>
          </cell>
          <cell r="C73" t="str">
            <v>БОЛОТОВА Алена</v>
          </cell>
          <cell r="D73" t="str">
            <v>21.01.2004</v>
          </cell>
          <cell r="E73" t="str">
            <v>КМС</v>
          </cell>
          <cell r="F73" t="str">
            <v>Омская область</v>
          </cell>
          <cell r="G73" t="str">
            <v>СШОР №8</v>
          </cell>
          <cell r="H73" t="str">
            <v/>
          </cell>
        </row>
        <row r="74">
          <cell r="A74">
            <v>114</v>
          </cell>
          <cell r="B74">
            <v>10079773790</v>
          </cell>
          <cell r="C74" t="str">
            <v>ШВАРЕВА Варвара</v>
          </cell>
          <cell r="D74" t="str">
            <v>12.10.2004</v>
          </cell>
          <cell r="E74" t="str">
            <v>КМС</v>
          </cell>
          <cell r="F74" t="str">
            <v>Омская область</v>
          </cell>
          <cell r="G74" t="str">
            <v>СГУОР - СДЮСШОР №8</v>
          </cell>
          <cell r="H74" t="str">
            <v/>
          </cell>
        </row>
        <row r="75">
          <cell r="A75">
            <v>115</v>
          </cell>
          <cell r="B75">
            <v>10084468792</v>
          </cell>
          <cell r="C75" t="str">
            <v>НЕЖЕНЦЕВА Виктория</v>
          </cell>
          <cell r="D75" t="str">
            <v>23.01.2003</v>
          </cell>
          <cell r="E75" t="str">
            <v>1 СР</v>
          </cell>
          <cell r="F75" t="str">
            <v>Омская область</v>
          </cell>
          <cell r="G75" t="str">
            <v>СШОР "Академия в/с"</v>
          </cell>
          <cell r="H75" t="str">
            <v/>
          </cell>
        </row>
        <row r="76">
          <cell r="A76">
            <v>116</v>
          </cell>
          <cell r="B76">
            <v>10090061450</v>
          </cell>
          <cell r="C76" t="str">
            <v>БРЫКОВА Дарья</v>
          </cell>
          <cell r="D76" t="str">
            <v>30.08.2004</v>
          </cell>
          <cell r="E76" t="str">
            <v>1 СР</v>
          </cell>
          <cell r="F76" t="str">
            <v>Новосибирская область</v>
          </cell>
          <cell r="G76" t="str">
            <v>СШ "ТЭИС"</v>
          </cell>
          <cell r="H76" t="str">
            <v/>
          </cell>
        </row>
        <row r="77">
          <cell r="A77">
            <v>117</v>
          </cell>
          <cell r="B77">
            <v>10090437124</v>
          </cell>
          <cell r="C77" t="str">
            <v>КИСЛЕНКО Дарья</v>
          </cell>
          <cell r="D77" t="str">
            <v>19.10.2004</v>
          </cell>
          <cell r="E77" t="str">
            <v>КМС</v>
          </cell>
          <cell r="F77" t="str">
            <v>Новосибирская область</v>
          </cell>
          <cell r="G77" t="str">
            <v>СШ "ТЭИС"</v>
          </cell>
          <cell r="H77" t="str">
            <v/>
          </cell>
        </row>
        <row r="78">
          <cell r="A78">
            <v>118</v>
          </cell>
          <cell r="B78">
            <v>10053914196</v>
          </cell>
          <cell r="C78" t="str">
            <v>МЯЛИЦИНА Ника</v>
          </cell>
          <cell r="D78" t="str">
            <v>10.04.2003</v>
          </cell>
          <cell r="E78" t="str">
            <v>КМС</v>
          </cell>
          <cell r="F78" t="str">
            <v>Удмуртская Республика</v>
          </cell>
          <cell r="G78" t="str">
            <v>ДЮСШ пос.Новый</v>
          </cell>
          <cell r="H78" t="str">
            <v/>
          </cell>
        </row>
        <row r="79">
          <cell r="A79">
            <v>119</v>
          </cell>
          <cell r="B79">
            <v>10053914200</v>
          </cell>
          <cell r="C79" t="str">
            <v>МЯЛИЦИНА Яна</v>
          </cell>
          <cell r="D79" t="str">
            <v>10.04.2003</v>
          </cell>
          <cell r="E79" t="str">
            <v>КМС</v>
          </cell>
          <cell r="F79" t="str">
            <v>Удмуртская Республика</v>
          </cell>
          <cell r="G79" t="str">
            <v>ДЮСШ пос.Новый</v>
          </cell>
          <cell r="H79" t="str">
            <v/>
          </cell>
        </row>
        <row r="80">
          <cell r="A80">
            <v>120</v>
          </cell>
          <cell r="B80">
            <v>10055305643</v>
          </cell>
          <cell r="C80" t="str">
            <v>КОУРОВА Ольга</v>
          </cell>
          <cell r="D80" t="str">
            <v>21.01.2003</v>
          </cell>
          <cell r="E80" t="str">
            <v>КМС</v>
          </cell>
          <cell r="F80" t="str">
            <v>Свердловская область</v>
          </cell>
          <cell r="G80" t="str">
            <v>СШОР по в/с "Велогор"</v>
          </cell>
          <cell r="H80" t="str">
            <v/>
          </cell>
        </row>
        <row r="81">
          <cell r="A81">
            <v>121</v>
          </cell>
          <cell r="B81">
            <v>10055578657</v>
          </cell>
          <cell r="C81" t="str">
            <v>БЛАЖЕНКО Алёна</v>
          </cell>
          <cell r="D81" t="str">
            <v>31.05.2003</v>
          </cell>
          <cell r="E81" t="str">
            <v>КМС</v>
          </cell>
          <cell r="F81" t="str">
            <v>Свердловская область</v>
          </cell>
          <cell r="G81" t="str">
            <v>СШОР по в/с "Велогор"</v>
          </cell>
          <cell r="H81" t="str">
            <v/>
          </cell>
        </row>
        <row r="82">
          <cell r="A82">
            <v>122</v>
          </cell>
          <cell r="B82">
            <v>10055312616</v>
          </cell>
          <cell r="C82" t="str">
            <v>МИНИГАЛИЕВА Карина</v>
          </cell>
          <cell r="D82" t="str">
            <v>19.10.2003</v>
          </cell>
          <cell r="E82" t="str">
            <v>КМС</v>
          </cell>
          <cell r="F82" t="str">
            <v>Свердловская область</v>
          </cell>
          <cell r="G82" t="str">
            <v>СШОР по в/с "Велогор"</v>
          </cell>
          <cell r="H82" t="str">
            <v/>
          </cell>
        </row>
        <row r="83">
          <cell r="A83">
            <v>123</v>
          </cell>
          <cell r="B83">
            <v>10055578960</v>
          </cell>
          <cell r="C83" t="str">
            <v>КРАЮШНИКОВА Дарья</v>
          </cell>
          <cell r="D83" t="str">
            <v>18.03.2004</v>
          </cell>
          <cell r="E83" t="str">
            <v>КМС</v>
          </cell>
          <cell r="F83" t="str">
            <v>Свердловская область</v>
          </cell>
          <cell r="G83" t="str">
            <v>СШОР по в/с "Велогор"</v>
          </cell>
          <cell r="H83" t="str">
            <v/>
          </cell>
        </row>
        <row r="84">
          <cell r="A84">
            <v>124</v>
          </cell>
          <cell r="B84">
            <v>10085322493</v>
          </cell>
          <cell r="C84" t="str">
            <v>ПАСЕЧНИК Степанида</v>
          </cell>
          <cell r="D84" t="str">
            <v>19.09.2004</v>
          </cell>
          <cell r="E84" t="str">
            <v>1 СР</v>
          </cell>
          <cell r="F84" t="str">
            <v>Московская область</v>
          </cell>
          <cell r="G84" t="str">
            <v>МО СШОР по в/с</v>
          </cell>
          <cell r="H84" t="str">
            <v/>
          </cell>
        </row>
        <row r="85">
          <cell r="A85">
            <v>125</v>
          </cell>
          <cell r="B85">
            <v>10082146856</v>
          </cell>
          <cell r="C85" t="str">
            <v>ЗАХОДЯКО Алиса</v>
          </cell>
          <cell r="D85" t="str">
            <v>25.11.2004</v>
          </cell>
          <cell r="E85" t="str">
            <v>1 СР</v>
          </cell>
          <cell r="F85" t="str">
            <v>Краснодарский край</v>
          </cell>
          <cell r="G85" t="str">
            <v>ЦОП по в/с</v>
          </cell>
          <cell r="H85" t="str">
            <v/>
          </cell>
        </row>
        <row r="86">
          <cell r="A86">
            <v>126</v>
          </cell>
          <cell r="B86">
            <v>10051010765</v>
          </cell>
          <cell r="C86" t="str">
            <v>ЕЖОВА Екатерина</v>
          </cell>
          <cell r="D86" t="str">
            <v>03.10.2003</v>
          </cell>
          <cell r="E86" t="str">
            <v>КМС</v>
          </cell>
          <cell r="F86" t="str">
            <v>Самарская область</v>
          </cell>
          <cell r="G86" t="str">
            <v>СШОР №15 - ГУОР</v>
          </cell>
          <cell r="H86" t="str">
            <v/>
          </cell>
        </row>
        <row r="87">
          <cell r="A87">
            <v>127</v>
          </cell>
          <cell r="B87">
            <v>10051128377</v>
          </cell>
          <cell r="C87" t="str">
            <v>БАВЫКИНА Елизавета</v>
          </cell>
          <cell r="D87" t="str">
            <v>26.10.2004</v>
          </cell>
          <cell r="E87" t="str">
            <v>КМС</v>
          </cell>
          <cell r="F87" t="str">
            <v>Самарская область</v>
          </cell>
          <cell r="G87" t="str">
            <v>СШОР №15</v>
          </cell>
          <cell r="H87" t="str">
            <v/>
          </cell>
        </row>
        <row r="88">
          <cell r="A88">
            <v>128</v>
          </cell>
          <cell r="B88">
            <v>10036032046</v>
          </cell>
          <cell r="C88" t="str">
            <v>ЕМЕЛЬЯНЕНКО Олеся</v>
          </cell>
          <cell r="D88" t="str">
            <v>11.07.2003</v>
          </cell>
          <cell r="E88" t="str">
            <v>КМС</v>
          </cell>
          <cell r="F88" t="str">
            <v>Самарская область</v>
          </cell>
          <cell r="G88" t="str">
            <v>СШОР №7</v>
          </cell>
          <cell r="H88" t="str">
            <v/>
          </cell>
        </row>
        <row r="89">
          <cell r="A89">
            <v>129</v>
          </cell>
          <cell r="B89">
            <v>10083910640</v>
          </cell>
          <cell r="C89" t="str">
            <v>ТИСЛЕНКО Дарья</v>
          </cell>
          <cell r="D89" t="str">
            <v>26.08.2004</v>
          </cell>
          <cell r="E89" t="str">
            <v>КМС</v>
          </cell>
          <cell r="F89" t="str">
            <v>Самарская область</v>
          </cell>
          <cell r="G89" t="str">
            <v>СШОР №15 - ГУОР</v>
          </cell>
          <cell r="H89" t="str">
            <v/>
          </cell>
        </row>
        <row r="90">
          <cell r="A90">
            <v>130</v>
          </cell>
          <cell r="B90">
            <v>10083910539</v>
          </cell>
          <cell r="C90" t="str">
            <v>ТИСЛЕНКО Елизавета</v>
          </cell>
          <cell r="D90" t="str">
            <v>26.08.2004</v>
          </cell>
          <cell r="E90" t="str">
            <v>КМС</v>
          </cell>
          <cell r="F90" t="str">
            <v>Самарская область</v>
          </cell>
          <cell r="G90" t="str">
            <v>СШОР №15 - ГУОР</v>
          </cell>
          <cell r="H90" t="str">
            <v/>
          </cell>
        </row>
        <row r="91">
          <cell r="A91">
            <v>131</v>
          </cell>
          <cell r="B91">
            <v>10096595715</v>
          </cell>
          <cell r="C91" t="str">
            <v>СОЛДАТОВА Екатерина</v>
          </cell>
          <cell r="D91" t="str">
            <v>17.09.2004</v>
          </cell>
          <cell r="E91" t="str">
            <v>КМС</v>
          </cell>
          <cell r="F91" t="str">
            <v>Республика Хакасия</v>
          </cell>
          <cell r="G91" t="str">
            <v xml:space="preserve"> </v>
          </cell>
          <cell r="H91" t="str">
            <v/>
          </cell>
        </row>
        <row r="92">
          <cell r="A92">
            <v>132</v>
          </cell>
          <cell r="B92">
            <v>10092428553</v>
          </cell>
          <cell r="C92" t="str">
            <v>СИМАКОВА Алена</v>
          </cell>
          <cell r="D92" t="str">
            <v>05.11.2004</v>
          </cell>
          <cell r="E92" t="str">
            <v>КМС</v>
          </cell>
          <cell r="F92" t="str">
            <v>Хабаровский край</v>
          </cell>
          <cell r="G92" t="str">
            <v xml:space="preserve"> </v>
          </cell>
          <cell r="H92" t="str">
            <v/>
          </cell>
        </row>
        <row r="93">
          <cell r="A93">
            <v>133</v>
          </cell>
          <cell r="B93">
            <v>10092004581</v>
          </cell>
          <cell r="C93" t="str">
            <v>ИВАНОВА Марианна</v>
          </cell>
          <cell r="D93" t="str">
            <v>06.04.2004</v>
          </cell>
          <cell r="E93" t="str">
            <v>КМС</v>
          </cell>
          <cell r="F93" t="str">
            <v>Хабаровский край</v>
          </cell>
          <cell r="G93" t="str">
            <v xml:space="preserve"> </v>
          </cell>
          <cell r="H93" t="str">
            <v/>
          </cell>
        </row>
        <row r="94">
          <cell r="A94">
            <v>134</v>
          </cell>
          <cell r="B94">
            <v>10036020326</v>
          </cell>
          <cell r="C94" t="str">
            <v>КЛИШИНА Ольга</v>
          </cell>
          <cell r="D94" t="str">
            <v>25.08.2003</v>
          </cell>
          <cell r="E94" t="str">
            <v>КМС</v>
          </cell>
          <cell r="F94" t="str">
            <v>Ростовская область</v>
          </cell>
          <cell r="G94" t="str">
            <v>"Росвело", РО СШОР №15</v>
          </cell>
          <cell r="H94" t="str">
            <v/>
          </cell>
        </row>
        <row r="95">
          <cell r="A95">
            <v>135</v>
          </cell>
          <cell r="B95">
            <v>10055916945</v>
          </cell>
          <cell r="C95" t="str">
            <v>ДЫБЛЕНКО Екатерина</v>
          </cell>
          <cell r="D95" t="str">
            <v>21.12.2004</v>
          </cell>
          <cell r="E95" t="str">
            <v>1 СР</v>
          </cell>
          <cell r="F95" t="str">
            <v>Ростовская область</v>
          </cell>
          <cell r="G95" t="str">
            <v>"Росвело", РО СШОР №15</v>
          </cell>
          <cell r="H95" t="str">
            <v/>
          </cell>
        </row>
        <row r="96">
          <cell r="A96">
            <v>136</v>
          </cell>
          <cell r="B96">
            <v>10055891380</v>
          </cell>
          <cell r="C96" t="str">
            <v>КРАСОВСКАЯ Татьяна</v>
          </cell>
          <cell r="D96" t="str">
            <v>08.03.2004</v>
          </cell>
          <cell r="E96" t="str">
            <v>КМС</v>
          </cell>
          <cell r="F96" t="str">
            <v>Ростовская область</v>
          </cell>
          <cell r="G96" t="str">
            <v>"Росвело", РО СШОР №15</v>
          </cell>
          <cell r="H96" t="str">
            <v/>
          </cell>
        </row>
        <row r="97">
          <cell r="A97">
            <v>137</v>
          </cell>
          <cell r="B97">
            <v>10055892491</v>
          </cell>
          <cell r="C97" t="str">
            <v>ЛЕБЕДИНЕЦ Арина</v>
          </cell>
          <cell r="D97" t="str">
            <v>13.06.2003</v>
          </cell>
          <cell r="E97" t="str">
            <v>КМС</v>
          </cell>
          <cell r="F97" t="str">
            <v>Ростовская область</v>
          </cell>
          <cell r="G97" t="str">
            <v>"Росвело", РО СШОР №15</v>
          </cell>
          <cell r="H97" t="str">
            <v/>
          </cell>
        </row>
        <row r="98">
          <cell r="A98">
            <v>138</v>
          </cell>
          <cell r="B98">
            <v>10055094768</v>
          </cell>
          <cell r="C98" t="str">
            <v>СКОРКИНА Виктория</v>
          </cell>
          <cell r="D98" t="str">
            <v>22.08.2003</v>
          </cell>
          <cell r="E98" t="str">
            <v>КМС</v>
          </cell>
          <cell r="F98" t="str">
            <v>Воронежская область</v>
          </cell>
          <cell r="G98" t="str">
            <v>СШОР №8</v>
          </cell>
          <cell r="H98" t="str">
            <v/>
          </cell>
        </row>
        <row r="99">
          <cell r="A99">
            <v>139</v>
          </cell>
          <cell r="B99">
            <v>10036018104</v>
          </cell>
          <cell r="C99" t="str">
            <v>ЧУРИКОВА Ирина</v>
          </cell>
          <cell r="D99" t="str">
            <v>27.12.2003</v>
          </cell>
          <cell r="E99" t="str">
            <v>КМС</v>
          </cell>
          <cell r="F99" t="str">
            <v>Воронежская область</v>
          </cell>
          <cell r="G99" t="str">
            <v>СШОР №1</v>
          </cell>
          <cell r="H99" t="str">
            <v/>
          </cell>
        </row>
        <row r="100">
          <cell r="A100">
            <v>140</v>
          </cell>
          <cell r="B100">
            <v>10080503516</v>
          </cell>
          <cell r="C100" t="str">
            <v>ТАРАСОВА Анна</v>
          </cell>
          <cell r="D100" t="str">
            <v>29.12.2003</v>
          </cell>
          <cell r="E100" t="str">
            <v>КМС</v>
          </cell>
          <cell r="F100" t="str">
            <v>Воронежская область</v>
          </cell>
          <cell r="G100" t="str">
            <v>СШОР №8</v>
          </cell>
          <cell r="H100" t="str">
            <v/>
          </cell>
        </row>
        <row r="101">
          <cell r="A101">
            <v>141</v>
          </cell>
          <cell r="B101">
            <v>10092519085</v>
          </cell>
          <cell r="C101" t="str">
            <v>ЗЕМЛЯНИЧКИНА Дарья</v>
          </cell>
          <cell r="D101" t="str">
            <v>29.02.2004</v>
          </cell>
          <cell r="E101" t="str">
            <v>КМС</v>
          </cell>
          <cell r="F101" t="str">
            <v>Иркутская область</v>
          </cell>
          <cell r="G101" t="str">
            <v>СШОР Олимпиец, ГУОР, Байкал-ДВ</v>
          </cell>
          <cell r="H101" t="str">
            <v/>
          </cell>
        </row>
        <row r="102">
          <cell r="A102">
            <v>142</v>
          </cell>
          <cell r="B102">
            <v>10079774905</v>
          </cell>
          <cell r="C102" t="str">
            <v>ПОЛУДНИЦЫНА Диана</v>
          </cell>
          <cell r="D102" t="str">
            <v>14.07.2003</v>
          </cell>
          <cell r="E102" t="str">
            <v>КМС</v>
          </cell>
          <cell r="F102" t="str">
            <v>Иркутская область, Забайкальский край</v>
          </cell>
          <cell r="G102" t="str">
            <v>СШОР Олимпиец, ГУОР, Байкал-ДВ, Заб.Кр</v>
          </cell>
          <cell r="H102" t="str">
            <v/>
          </cell>
        </row>
        <row r="103">
          <cell r="A103">
            <v>143</v>
          </cell>
          <cell r="B103">
            <v>10036067311</v>
          </cell>
          <cell r="C103" t="str">
            <v>КАНАКОВА Наталья</v>
          </cell>
          <cell r="D103" t="str">
            <v>16.04.2003</v>
          </cell>
          <cell r="E103" t="str">
            <v>КМС</v>
          </cell>
          <cell r="F103" t="str">
            <v>Республика Башкортостан</v>
          </cell>
          <cell r="G103" t="str">
            <v>СШОР по в/с</v>
          </cell>
          <cell r="H103" t="str">
            <v/>
          </cell>
        </row>
        <row r="104">
          <cell r="A104">
            <v>144</v>
          </cell>
          <cell r="B104">
            <v>10053913489</v>
          </cell>
          <cell r="C104" t="str">
            <v>ГИЛЬФАНОВА Кристина</v>
          </cell>
          <cell r="D104" t="str">
            <v>21.03.2004</v>
          </cell>
          <cell r="E104" t="str">
            <v>КМС</v>
          </cell>
          <cell r="F104" t="str">
            <v>Республика Башкортостан</v>
          </cell>
          <cell r="G104" t="str">
            <v>СШОР по в/с</v>
          </cell>
          <cell r="H104" t="str">
            <v/>
          </cell>
        </row>
        <row r="105">
          <cell r="A105">
            <v>145</v>
          </cell>
          <cell r="B105">
            <v>10053913691</v>
          </cell>
          <cell r="C105" t="str">
            <v>ГАЙФУЛЛИНА Карина</v>
          </cell>
          <cell r="D105" t="str">
            <v>18.04.2003</v>
          </cell>
          <cell r="E105" t="str">
            <v>КМС</v>
          </cell>
          <cell r="F105" t="str">
            <v>Республика Башкортостан</v>
          </cell>
          <cell r="G105" t="str">
            <v>СШОР по в/с</v>
          </cell>
          <cell r="H105" t="str">
            <v/>
          </cell>
        </row>
        <row r="106">
          <cell r="A106">
            <v>146</v>
          </cell>
          <cell r="B106">
            <v>10059478259</v>
          </cell>
          <cell r="C106" t="str">
            <v>ЛОБОВА Стелла</v>
          </cell>
          <cell r="D106" t="str">
            <v>26.09.2003</v>
          </cell>
          <cell r="E106" t="str">
            <v>КМС</v>
          </cell>
          <cell r="F106" t="str">
            <v>Санкт-Петербург</v>
          </cell>
          <cell r="G106" t="str">
            <v>"ОН"</v>
          </cell>
          <cell r="H106" t="str">
            <v/>
          </cell>
        </row>
        <row r="107">
          <cell r="A107">
            <v>147</v>
          </cell>
          <cell r="B107">
            <v>10056454788</v>
          </cell>
          <cell r="C107" t="str">
            <v>ЖУКОВА Галина</v>
          </cell>
          <cell r="D107" t="str">
            <v>07.03.2004</v>
          </cell>
          <cell r="E107" t="str">
            <v>КМС</v>
          </cell>
          <cell r="F107" t="str">
            <v>Санкт-Петербург</v>
          </cell>
          <cell r="G107" t="str">
            <v>"ОН"</v>
          </cell>
          <cell r="H107" t="str">
            <v/>
          </cell>
        </row>
        <row r="108">
          <cell r="A108">
            <v>148</v>
          </cell>
          <cell r="B108">
            <v>10036096916</v>
          </cell>
          <cell r="C108" t="str">
            <v>КУЗЬМИНА Арина</v>
          </cell>
          <cell r="D108" t="str">
            <v>06.05.2003</v>
          </cell>
          <cell r="E108" t="str">
            <v>КМС</v>
          </cell>
          <cell r="F108" t="str">
            <v>Санкт-Петербург</v>
          </cell>
          <cell r="G108" t="str">
            <v>"ОН"</v>
          </cell>
          <cell r="H108" t="str">
            <v/>
          </cell>
        </row>
      </sheetData>
      <sheetData sheetId="1">
        <row r="1">
          <cell r="A1" t="str">
            <v>Министерство спорта Российской Федерации</v>
          </cell>
        </row>
        <row r="2">
          <cell r="A2" t="str">
            <v>Комитет Республики Адыгея по физической культуре и спорту</v>
          </cell>
        </row>
        <row r="3">
          <cell r="A3" t="str">
            <v>Федерация велосипедного спорта России</v>
          </cell>
        </row>
        <row r="4">
          <cell r="A4" t="str">
            <v>Федерация велосипедного спорта Республики Адыгея</v>
          </cell>
        </row>
        <row r="6">
          <cell r="A6" t="str">
            <v>ЧЕМПИОНАТ РОССИИ</v>
          </cell>
        </row>
        <row r="7">
          <cell r="A7" t="str">
            <v>по велосипедному спорту</v>
          </cell>
        </row>
        <row r="10">
          <cell r="A10" t="str">
            <v>шоссе - индивидуальная гонка на время в гору</v>
          </cell>
        </row>
        <row r="17">
          <cell r="E17" t="str">
            <v>Лелюк А.Ф. (ВК, г. Майкоп)</v>
          </cell>
        </row>
        <row r="18">
          <cell r="E18" t="str">
            <v>Азаров С.С. (ВК, Санкт-Петербург)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workbookViewId="0">
      <selection activeCell="M24" sqref="M24"/>
    </sheetView>
  </sheetViews>
  <sheetFormatPr defaultColWidth="9.140625" defaultRowHeight="12.75" x14ac:dyDescent="0.25"/>
  <cols>
    <col min="1" max="1" width="7" style="2" customWidth="1"/>
    <col min="2" max="2" width="7" style="129" customWidth="1"/>
    <col min="3" max="3" width="13.7109375" style="129" customWidth="1"/>
    <col min="4" max="4" width="27.5703125" style="2" customWidth="1"/>
    <col min="5" max="5" width="11.7109375" style="136" customWidth="1"/>
    <col min="6" max="6" width="7.7109375" style="2" customWidth="1"/>
    <col min="7" max="7" width="28.140625" style="2" customWidth="1"/>
    <col min="8" max="8" width="14" style="117" customWidth="1"/>
    <col min="9" max="9" width="13.85546875" style="118" customWidth="1"/>
    <col min="10" max="10" width="11.7109375" style="119" customWidth="1"/>
    <col min="11" max="11" width="13.85546875" style="2" customWidth="1"/>
    <col min="12" max="12" width="18.7109375" style="2" customWidth="1"/>
    <col min="13" max="16384" width="9.140625" style="2"/>
  </cols>
  <sheetData>
    <row r="1" spans="1:28" ht="15.75" customHeight="1" x14ac:dyDescent="0.25">
      <c r="A1" s="1" t="str">
        <f>IF('[1]Список участников женщины'!A1:G1&lt;&gt;0,'[1]Список участников женщины'!A1:G1,"")</f>
        <v>Министерство спорта Российской Федерации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8" ht="15.75" customHeight="1" x14ac:dyDescent="0.25">
      <c r="A2" s="1" t="str">
        <f>IF('[1]Список участников женщины'!A2:G2&lt;&gt;0,'[1]Список участников женщины'!A2:G2,"")</f>
        <v>Комитет Республики Адыгея по физической культуре и спорту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8" ht="15.75" customHeight="1" x14ac:dyDescent="0.25">
      <c r="A3" s="1" t="str">
        <f>IF('[1]Список участников женщины'!A3:G3&lt;&gt;0,'[1]Список участников женщины'!A3:G3,"")</f>
        <v>Федерация велосипедного спорта России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8" ht="15.75" customHeight="1" x14ac:dyDescent="0.25">
      <c r="A4" s="1" t="str">
        <f>IF('[1]Список участников женщины'!A4:G4&lt;&gt;0,'[1]Список участников женщины'!A4:G4,"")</f>
        <v>Федерация велосипедного спорта Республики Адыгея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4" t="str">
        <f>IF('[1]Список участников женщины'!A5:G5&lt;&gt;0,'[1]Список участников женщины'!A5:G5,"")</f>
        <v/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8" s="3" customFormat="1" ht="28.5" x14ac:dyDescent="0.25">
      <c r="A6" s="5" t="str">
        <f>IF('[1]Список участников женщины'!A6:G6&lt;&gt;0,'[1]Список участников женщины'!A6:G6,"")</f>
        <v>ЧЕМПИОНАТ РОССИИ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</row>
    <row r="7" spans="1:28" s="3" customFormat="1" ht="18" customHeight="1" x14ac:dyDescent="0.25">
      <c r="A7" s="7" t="str">
        <f>IF('[1]Список участников женщины'!A7:G7&lt;&gt;0,'[1]Список участников женщины'!A7:G7,"")</f>
        <v>по велосипедному спорту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28" s="3" customFormat="1" ht="4.5" customHeight="1" thickBot="1" x14ac:dyDescent="0.3">
      <c r="A8" s="8" t="str">
        <f>IF('[1]Список участников женщины'!A8:G8&lt;&gt;0,'[1]Список участников женщины'!A8:G8,"")</f>
        <v/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8" ht="19.5" customHeight="1" thickTop="1" x14ac:dyDescent="0.25">
      <c r="A9" s="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28" ht="18" customHeight="1" x14ac:dyDescent="0.25">
      <c r="A10" s="12" t="str">
        <f>IF('[1]Список участников женщины'!A10:G10&lt;&gt;0,'[1]Список участников женщины'!A10:G10,"")</f>
        <v>шоссе - индивидуальная гонка на время в гору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3"/>
    </row>
    <row r="11" spans="1:28" ht="19.5" customHeight="1" x14ac:dyDescent="0.25">
      <c r="A11" s="12" t="s">
        <v>52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3"/>
    </row>
    <row r="12" spans="1:28" ht="5.25" customHeight="1" x14ac:dyDescent="0.25">
      <c r="A12" s="14" t="str">
        <f>IF('[1]Список участников женщины'!A12:G12&lt;&gt;0,'[1]Список участников женщины'!A12:G12,"")</f>
        <v/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28" ht="15.75" x14ac:dyDescent="0.25">
      <c r="A13" s="140" t="s">
        <v>38</v>
      </c>
      <c r="B13" s="141"/>
      <c r="C13" s="141"/>
      <c r="D13" s="141"/>
      <c r="E13" s="141"/>
      <c r="F13" s="17"/>
      <c r="G13" s="174" t="s">
        <v>53</v>
      </c>
      <c r="H13" s="18"/>
      <c r="I13" s="19"/>
      <c r="J13" s="20"/>
      <c r="K13" s="21"/>
      <c r="L13" s="145" t="s">
        <v>39</v>
      </c>
    </row>
    <row r="14" spans="1:28" ht="15.75" x14ac:dyDescent="0.25">
      <c r="A14" s="142" t="s">
        <v>55</v>
      </c>
      <c r="B14" s="143"/>
      <c r="C14" s="143"/>
      <c r="D14" s="143"/>
      <c r="E14" s="143"/>
      <c r="F14" s="22"/>
      <c r="G14" s="175" t="s">
        <v>54</v>
      </c>
      <c r="H14" s="23"/>
      <c r="I14" s="24"/>
      <c r="J14" s="25"/>
      <c r="K14" s="26"/>
      <c r="L14" s="145" t="s">
        <v>56</v>
      </c>
    </row>
    <row r="15" spans="1:28" ht="15" x14ac:dyDescent="0.25">
      <c r="A15" s="154" t="s">
        <v>1</v>
      </c>
      <c r="B15" s="155"/>
      <c r="C15" s="155"/>
      <c r="D15" s="155"/>
      <c r="E15" s="155"/>
      <c r="F15" s="155"/>
      <c r="G15" s="156"/>
      <c r="H15" s="157" t="s">
        <v>2</v>
      </c>
      <c r="I15" s="158"/>
      <c r="J15" s="158"/>
      <c r="K15" s="158"/>
      <c r="L15" s="159"/>
    </row>
    <row r="16" spans="1:28" ht="15" x14ac:dyDescent="0.25">
      <c r="A16" s="27" t="s">
        <v>3</v>
      </c>
      <c r="B16" s="28"/>
      <c r="C16" s="28"/>
      <c r="D16" s="29"/>
      <c r="E16" s="30" t="str">
        <f>IF('[1]Список участников женщины'!E16&lt;&gt;0,'[1]Список участников женщины'!E16,"")</f>
        <v/>
      </c>
      <c r="F16" s="29"/>
      <c r="G16" s="30"/>
      <c r="H16" s="31" t="s">
        <v>40</v>
      </c>
      <c r="I16" s="32"/>
      <c r="J16" s="33"/>
      <c r="K16" s="34"/>
      <c r="L16" s="35"/>
    </row>
    <row r="17" spans="1:12" ht="15" x14ac:dyDescent="0.25">
      <c r="A17" s="27" t="s">
        <v>4</v>
      </c>
      <c r="B17" s="28"/>
      <c r="C17" s="28"/>
      <c r="D17" s="30"/>
      <c r="E17" s="30"/>
      <c r="F17" s="29"/>
      <c r="G17" s="30" t="s">
        <v>45</v>
      </c>
      <c r="H17" s="31" t="s">
        <v>41</v>
      </c>
      <c r="I17" s="32"/>
      <c r="J17" s="33"/>
      <c r="K17" s="34"/>
      <c r="L17" s="36"/>
    </row>
    <row r="18" spans="1:12" ht="15" x14ac:dyDescent="0.25">
      <c r="A18" s="27" t="s">
        <v>5</v>
      </c>
      <c r="B18" s="28"/>
      <c r="C18" s="28"/>
      <c r="D18" s="30"/>
      <c r="E18" s="30"/>
      <c r="F18" s="29"/>
      <c r="G18" s="30" t="s">
        <v>46</v>
      </c>
      <c r="H18" s="31" t="s">
        <v>42</v>
      </c>
      <c r="I18" s="32"/>
      <c r="J18" s="33"/>
      <c r="K18" s="34"/>
      <c r="L18" s="36"/>
    </row>
    <row r="19" spans="1:12" ht="16.5" thickBot="1" x14ac:dyDescent="0.3">
      <c r="A19" s="146" t="s">
        <v>6</v>
      </c>
      <c r="B19" s="147"/>
      <c r="C19" s="147"/>
      <c r="D19" s="148"/>
      <c r="E19" s="149"/>
      <c r="F19" s="148"/>
      <c r="G19" s="150" t="s">
        <v>47</v>
      </c>
      <c r="H19" s="151" t="s">
        <v>44</v>
      </c>
      <c r="I19" s="153">
        <v>8</v>
      </c>
      <c r="J19" s="152"/>
      <c r="K19" s="173"/>
      <c r="L19" s="160" t="s">
        <v>43</v>
      </c>
    </row>
    <row r="20" spans="1:12" ht="5.25" customHeight="1" thickTop="1" thickBot="1" x14ac:dyDescent="0.3">
      <c r="A20" s="39"/>
      <c r="B20" s="40"/>
      <c r="C20" s="40"/>
      <c r="D20" s="41"/>
      <c r="E20" s="42"/>
      <c r="F20" s="41"/>
      <c r="G20" s="41"/>
      <c r="H20" s="43"/>
      <c r="I20" s="44"/>
      <c r="J20" s="45"/>
      <c r="K20" s="41"/>
      <c r="L20" s="46"/>
    </row>
    <row r="21" spans="1:12" s="56" customFormat="1" ht="21" customHeight="1" thickTop="1" x14ac:dyDescent="0.25">
      <c r="A21" s="47" t="s">
        <v>7</v>
      </c>
      <c r="B21" s="48" t="s">
        <v>8</v>
      </c>
      <c r="C21" s="48" t="s">
        <v>9</v>
      </c>
      <c r="D21" s="48" t="s">
        <v>10</v>
      </c>
      <c r="E21" s="49" t="s">
        <v>11</v>
      </c>
      <c r="F21" s="48" t="s">
        <v>12</v>
      </c>
      <c r="G21" s="50" t="s">
        <v>13</v>
      </c>
      <c r="H21" s="51" t="s">
        <v>14</v>
      </c>
      <c r="I21" s="52" t="s">
        <v>15</v>
      </c>
      <c r="J21" s="53" t="s">
        <v>16</v>
      </c>
      <c r="K21" s="54" t="s">
        <v>17</v>
      </c>
      <c r="L21" s="55" t="s">
        <v>18</v>
      </c>
    </row>
    <row r="22" spans="1:12" s="56" customFormat="1" ht="13.5" customHeight="1" x14ac:dyDescent="0.25">
      <c r="A22" s="57"/>
      <c r="B22" s="58"/>
      <c r="C22" s="58"/>
      <c r="D22" s="58"/>
      <c r="E22" s="59"/>
      <c r="F22" s="58"/>
      <c r="G22" s="60"/>
      <c r="H22" s="61"/>
      <c r="I22" s="62"/>
      <c r="J22" s="63"/>
      <c r="K22" s="64"/>
      <c r="L22" s="65"/>
    </row>
    <row r="23" spans="1:12" s="76" customFormat="1" ht="26.25" customHeight="1" x14ac:dyDescent="0.25">
      <c r="A23" s="66">
        <v>1</v>
      </c>
      <c r="B23" s="68">
        <v>41</v>
      </c>
      <c r="C23" s="68">
        <f>VLOOKUP(B23,'[1]База спортсменов'!A:H,2,FALSE)</f>
        <v>10034951003</v>
      </c>
      <c r="D23" s="69" t="str">
        <f>VLOOKUP(B23,'[1]База спортсменов'!A:H,3,FALSE)</f>
        <v>БАЙДАК Анна</v>
      </c>
      <c r="E23" s="70" t="str">
        <f>VLOOKUP(B23,'[1]База спортсменов'!A:H,4,FALSE)</f>
        <v>13.11.2000</v>
      </c>
      <c r="F23" s="67" t="str">
        <f>VLOOKUP(B23,'[1]База спортсменов'!A:H,5,FALSE)</f>
        <v>КМС</v>
      </c>
      <c r="G23" s="71" t="str">
        <f>VLOOKUP(B23,'[1]База спортсменов'!A:H,6,FALSE)</f>
        <v>Ростовская область</v>
      </c>
      <c r="H23" s="72">
        <v>1.8426157407407408E-2</v>
      </c>
      <c r="I23" s="72" t="str">
        <f>IF(H23&gt;$H$23,H23-$H$23,"")</f>
        <v/>
      </c>
      <c r="J23" s="73">
        <f>IFERROR($I$19*3600/(HOUR(H23)*3600+MINUTE(H23)*60+SECOND(H23)),"")</f>
        <v>18.090452261306531</v>
      </c>
      <c r="K23" s="74"/>
      <c r="L23" s="75"/>
    </row>
    <row r="24" spans="1:12" s="76" customFormat="1" ht="26.25" customHeight="1" x14ac:dyDescent="0.25">
      <c r="A24" s="77">
        <v>2</v>
      </c>
      <c r="B24" s="78">
        <v>31</v>
      </c>
      <c r="C24" s="68">
        <f>VLOOKUP(B24,'[1]База спортсменов'!A:H,2,FALSE)</f>
        <v>10009721505</v>
      </c>
      <c r="D24" s="69" t="str">
        <f>VLOOKUP(B24,'[1]База спортсменов'!A:H,3,FALSE)</f>
        <v>СТУДЕНИКИНА Наталья</v>
      </c>
      <c r="E24" s="70" t="str">
        <f>VLOOKUP(B24,'[1]База спортсменов'!A:H,4,FALSE)</f>
        <v>05.07.1997</v>
      </c>
      <c r="F24" s="67" t="str">
        <f>VLOOKUP(B24,'[1]База спортсменов'!A:H,5,FALSE)</f>
        <v>МС</v>
      </c>
      <c r="G24" s="71" t="str">
        <f>VLOOKUP(B24,'[1]База спортсменов'!A:H,6,FALSE)</f>
        <v>Московская область</v>
      </c>
      <c r="H24" s="72">
        <v>1.8720023148148145E-2</v>
      </c>
      <c r="I24" s="72">
        <f>IF(H24&gt;$H$23,H24-$H$23,"")</f>
        <v>2.938657407407369E-4</v>
      </c>
      <c r="J24" s="73">
        <f t="shared" ref="J24:J81" si="0">IFERROR($I$19*3600/(HOUR(H24)*3600+MINUTE(H24)*60+SECOND(H24)),"")</f>
        <v>17.810760667903526</v>
      </c>
      <c r="K24" s="74"/>
      <c r="L24" s="75"/>
    </row>
    <row r="25" spans="1:12" s="76" customFormat="1" ht="26.25" customHeight="1" x14ac:dyDescent="0.25">
      <c r="A25" s="77">
        <v>3</v>
      </c>
      <c r="B25" s="78">
        <v>49</v>
      </c>
      <c r="C25" s="68">
        <f>VLOOKUP(B25,'[1]База спортсменов'!A:H,2,FALSE)</f>
        <v>10059040143</v>
      </c>
      <c r="D25" s="69" t="str">
        <f>VLOOKUP(B25,'[1]База спортсменов'!A:H,3,FALSE)</f>
        <v>БУНЕЕВА Дарья</v>
      </c>
      <c r="E25" s="70" t="str">
        <f>VLOOKUP(B25,'[1]База спортсменов'!A:H,4,FALSE)</f>
        <v>19.06.2002</v>
      </c>
      <c r="F25" s="67" t="str">
        <f>VLOOKUP(B25,'[1]База спортсменов'!A:H,5,FALSE)</f>
        <v>КМС</v>
      </c>
      <c r="G25" s="71" t="str">
        <f>VLOOKUP(B25,'[1]База спортсменов'!A:H,6,FALSE)</f>
        <v>Иркутская область</v>
      </c>
      <c r="H25" s="72">
        <v>1.9014467592592593E-2</v>
      </c>
      <c r="I25" s="72">
        <f t="shared" ref="I25:I81" si="1">IF(H25&gt;$H$23,H25-$H$23,"")</f>
        <v>5.8831018518518477E-4</v>
      </c>
      <c r="J25" s="73">
        <f t="shared" si="0"/>
        <v>17.528910529519173</v>
      </c>
      <c r="K25" s="74"/>
      <c r="L25" s="75"/>
    </row>
    <row r="26" spans="1:12" s="76" customFormat="1" ht="26.25" customHeight="1" x14ac:dyDescent="0.25">
      <c r="A26" s="77">
        <v>4</v>
      </c>
      <c r="B26" s="78">
        <v>4</v>
      </c>
      <c r="C26" s="68">
        <f>VLOOKUP(B26,'[1]База спортсменов'!A:H,2,FALSE)</f>
        <v>10006503832</v>
      </c>
      <c r="D26" s="69" t="str">
        <f>VLOOKUP(B26,'[1]База спортсменов'!A:H,3,FALSE)</f>
        <v>ОШУРКОВА Елизавета</v>
      </c>
      <c r="E26" s="70" t="str">
        <f>VLOOKUP(B26,'[1]База спортсменов'!A:H,4,FALSE)</f>
        <v>19.06.1991</v>
      </c>
      <c r="F26" s="67" t="str">
        <f>VLOOKUP(B26,'[1]База спортсменов'!A:H,5,FALSE)</f>
        <v>МС</v>
      </c>
      <c r="G26" s="71" t="str">
        <f>VLOOKUP(B26,'[1]База спортсменов'!A:H,6,FALSE)</f>
        <v>Республика Адыгея</v>
      </c>
      <c r="H26" s="72">
        <v>1.9136805555555556E-2</v>
      </c>
      <c r="I26" s="72">
        <f t="shared" si="1"/>
        <v>7.1064814814814775E-4</v>
      </c>
      <c r="J26" s="73">
        <f t="shared" si="0"/>
        <v>17.422867513611614</v>
      </c>
      <c r="K26" s="74"/>
      <c r="L26" s="75"/>
    </row>
    <row r="27" spans="1:12" s="76" customFormat="1" ht="26.25" customHeight="1" x14ac:dyDescent="0.25">
      <c r="A27" s="77">
        <v>5</v>
      </c>
      <c r="B27" s="78">
        <v>47</v>
      </c>
      <c r="C27" s="68">
        <f>VLOOKUP(B27,'[1]База спортсменов'!A:H,2,FALSE)</f>
        <v>10015267578</v>
      </c>
      <c r="D27" s="69" t="str">
        <f>VLOOKUP(B27,'[1]База спортсменов'!A:H,3,FALSE)</f>
        <v>МАЛЬКОВА Дарья</v>
      </c>
      <c r="E27" s="70" t="str">
        <f>VLOOKUP(B27,'[1]База спортсменов'!A:H,4,FALSE)</f>
        <v>16.11.2000</v>
      </c>
      <c r="F27" s="67" t="str">
        <f>VLOOKUP(B27,'[1]База спортсменов'!A:H,5,FALSE)</f>
        <v>МС</v>
      </c>
      <c r="G27" s="71" t="str">
        <f>VLOOKUP(B27,'[1]База спортсменов'!A:H,6,FALSE)</f>
        <v>Москва</v>
      </c>
      <c r="H27" s="72">
        <v>1.9198495370370369E-2</v>
      </c>
      <c r="I27" s="72">
        <f t="shared" si="1"/>
        <v>7.7233796296296078E-4</v>
      </c>
      <c r="J27" s="73">
        <f t="shared" si="0"/>
        <v>17.359855334538878</v>
      </c>
      <c r="K27" s="74"/>
      <c r="L27" s="75"/>
    </row>
    <row r="28" spans="1:12" s="76" customFormat="1" ht="26.25" customHeight="1" x14ac:dyDescent="0.25">
      <c r="A28" s="77">
        <v>6</v>
      </c>
      <c r="B28" s="78">
        <v>29</v>
      </c>
      <c r="C28" s="68">
        <f>VLOOKUP(B28,'[1]База спортсменов'!A:H,2,FALSE)</f>
        <v>10012584621</v>
      </c>
      <c r="D28" s="69" t="str">
        <f>VLOOKUP(B28,'[1]База спортсменов'!A:H,3,FALSE)</f>
        <v>ТРЕТЬЯКОВА Евгения</v>
      </c>
      <c r="E28" s="70" t="str">
        <f>VLOOKUP(B28,'[1]База спортсменов'!A:H,4,FALSE)</f>
        <v>20.05.1986</v>
      </c>
      <c r="F28" s="67" t="str">
        <f>VLOOKUP(B28,'[1]База спортсменов'!A:H,5,FALSE)</f>
        <v>МС</v>
      </c>
      <c r="G28" s="71" t="str">
        <f>VLOOKUP(B28,'[1]База спортсменов'!A:H,6,FALSE)</f>
        <v>Свердловская область</v>
      </c>
      <c r="H28" s="72">
        <v>1.9385416666666665E-2</v>
      </c>
      <c r="I28" s="72">
        <f t="shared" si="1"/>
        <v>9.5925925925925692E-4</v>
      </c>
      <c r="J28" s="73">
        <f t="shared" si="0"/>
        <v>17.194029850746269</v>
      </c>
      <c r="K28" s="74"/>
      <c r="L28" s="75"/>
    </row>
    <row r="29" spans="1:12" s="76" customFormat="1" ht="26.25" customHeight="1" x14ac:dyDescent="0.25">
      <c r="A29" s="77">
        <v>7</v>
      </c>
      <c r="B29" s="78">
        <v>48</v>
      </c>
      <c r="C29" s="68">
        <f>VLOOKUP(B29,'[1]База спортсменов'!A:H,2,FALSE)</f>
        <v>10036042251</v>
      </c>
      <c r="D29" s="69" t="str">
        <f>VLOOKUP(B29,'[1]База спортсменов'!A:H,3,FALSE)</f>
        <v>БАЛАЕВА Софья</v>
      </c>
      <c r="E29" s="70" t="str">
        <f>VLOOKUP(B29,'[1]База спортсменов'!A:H,4,FALSE)</f>
        <v>10.03.2002</v>
      </c>
      <c r="F29" s="67" t="str">
        <f>VLOOKUP(B29,'[1]База спортсменов'!A:H,5,FALSE)</f>
        <v>КМС</v>
      </c>
      <c r="G29" s="71" t="str">
        <f>VLOOKUP(B29,'[1]База спортсменов'!A:H,6,FALSE)</f>
        <v>Москва</v>
      </c>
      <c r="H29" s="72">
        <v>1.9414699074074074E-2</v>
      </c>
      <c r="I29" s="72">
        <f t="shared" si="1"/>
        <v>9.8854166666666535E-4</v>
      </c>
      <c r="J29" s="73">
        <f t="shared" si="0"/>
        <v>17.173524150268335</v>
      </c>
      <c r="K29" s="74"/>
      <c r="L29" s="75"/>
    </row>
    <row r="30" spans="1:12" s="76" customFormat="1" ht="26.25" customHeight="1" x14ac:dyDescent="0.25">
      <c r="A30" s="77">
        <v>8</v>
      </c>
      <c r="B30" s="78">
        <v>26</v>
      </c>
      <c r="C30" s="68">
        <f>VLOOKUP(B30,'[1]База спортсменов'!A:H,2,FALSE)</f>
        <v>10009045333</v>
      </c>
      <c r="D30" s="69" t="str">
        <f>VLOOKUP(B30,'[1]База спортсменов'!A:H,3,FALSE)</f>
        <v>ДУЮНОВА Ксения</v>
      </c>
      <c r="E30" s="70" t="str">
        <f>VLOOKUP(B30,'[1]База спортсменов'!A:H,4,FALSE)</f>
        <v>08.01.1997</v>
      </c>
      <c r="F30" s="67" t="str">
        <f>VLOOKUP(B30,'[1]База спортсменов'!A:H,5,FALSE)</f>
        <v>МС</v>
      </c>
      <c r="G30" s="71" t="str">
        <f>VLOOKUP(B30,'[1]База спортсменов'!A:H,6,FALSE)</f>
        <v>Удмуртская Республика</v>
      </c>
      <c r="H30" s="72">
        <v>1.9717245370370371E-2</v>
      </c>
      <c r="I30" s="72">
        <f t="shared" si="1"/>
        <v>1.2910879629629626E-3</v>
      </c>
      <c r="J30" s="73">
        <f t="shared" si="0"/>
        <v>16.901408450704224</v>
      </c>
      <c r="K30" s="74"/>
      <c r="L30" s="75"/>
    </row>
    <row r="31" spans="1:12" s="76" customFormat="1" ht="26.25" customHeight="1" x14ac:dyDescent="0.25">
      <c r="A31" s="77">
        <v>9</v>
      </c>
      <c r="B31" s="78">
        <v>14</v>
      </c>
      <c r="C31" s="68">
        <f>VLOOKUP(B31,'[1]База спортсменов'!A:H,2,FALSE)</f>
        <v>10015151582</v>
      </c>
      <c r="D31" s="69" t="str">
        <f>VLOOKUP(B31,'[1]База спортсменов'!A:H,3,FALSE)</f>
        <v>КИРИЛЛОВА Полина</v>
      </c>
      <c r="E31" s="70" t="str">
        <f>VLOOKUP(B31,'[1]База спортсменов'!A:H,4,FALSE)</f>
        <v>08.10.1997</v>
      </c>
      <c r="F31" s="67" t="str">
        <f>VLOOKUP(B31,'[1]База спортсменов'!A:H,5,FALSE)</f>
        <v>МС</v>
      </c>
      <c r="G31" s="71" t="str">
        <f>VLOOKUP(B31,'[1]База спортсменов'!A:H,6,FALSE)</f>
        <v>Санкт-Петербург</v>
      </c>
      <c r="H31" s="72">
        <v>1.9766782407407407E-2</v>
      </c>
      <c r="I31" s="72">
        <f t="shared" si="1"/>
        <v>1.3406249999999981E-3</v>
      </c>
      <c r="J31" s="73">
        <f t="shared" si="0"/>
        <v>16.861826697892273</v>
      </c>
      <c r="K31" s="74"/>
      <c r="L31" s="75"/>
    </row>
    <row r="32" spans="1:12" s="76" customFormat="1" ht="26.25" customHeight="1" x14ac:dyDescent="0.25">
      <c r="A32" s="77">
        <v>10</v>
      </c>
      <c r="B32" s="78">
        <v>16</v>
      </c>
      <c r="C32" s="68">
        <f>VLOOKUP(B32,'[1]База спортсменов'!A:H,2,FALSE)</f>
        <v>10007913564</v>
      </c>
      <c r="D32" s="69" t="str">
        <f>VLOOKUP(B32,'[1]База спортсменов'!A:H,3,FALSE)</f>
        <v>ЛИХАНОВА Марина</v>
      </c>
      <c r="E32" s="70" t="str">
        <f>VLOOKUP(B32,'[1]База спортсменов'!A:H,4,FALSE)</f>
        <v>27.10.1990</v>
      </c>
      <c r="F32" s="67" t="str">
        <f>VLOOKUP(B32,'[1]База спортсменов'!A:H,5,FALSE)</f>
        <v>МС</v>
      </c>
      <c r="G32" s="71" t="str">
        <f>VLOOKUP(B32,'[1]База спортсменов'!A:H,6,FALSE)</f>
        <v>Республика Бурятия</v>
      </c>
      <c r="H32" s="79">
        <v>1.9798726851851852E-2</v>
      </c>
      <c r="I32" s="72">
        <f t="shared" si="1"/>
        <v>1.3725694444444436E-3</v>
      </c>
      <c r="J32" s="73">
        <f t="shared" si="0"/>
        <v>16.832261835184102</v>
      </c>
      <c r="K32" s="74"/>
      <c r="L32" s="75"/>
    </row>
    <row r="33" spans="1:12" s="76" customFormat="1" ht="26.25" customHeight="1" x14ac:dyDescent="0.25">
      <c r="A33" s="77">
        <v>11</v>
      </c>
      <c r="B33" s="78">
        <v>13</v>
      </c>
      <c r="C33" s="68">
        <f>VLOOKUP(B33,'[1]База спортсменов'!A:H,2,FALSE)</f>
        <v>10013919985</v>
      </c>
      <c r="D33" s="69" t="str">
        <f>VLOOKUP(B33,'[1]База спортсменов'!A:H,3,FALSE)</f>
        <v>КРЫЛОВА Седа</v>
      </c>
      <c r="E33" s="70" t="str">
        <f>VLOOKUP(B33,'[1]База спортсменов'!A:H,4,FALSE)</f>
        <v>16.09.1994</v>
      </c>
      <c r="F33" s="67" t="str">
        <f>VLOOKUP(B33,'[1]База спортсменов'!A:H,5,FALSE)</f>
        <v>МС</v>
      </c>
      <c r="G33" s="71" t="str">
        <f>VLOOKUP(B33,'[1]База спортсменов'!A:H,6,FALSE)</f>
        <v>Санкт-Петербург</v>
      </c>
      <c r="H33" s="79">
        <v>1.9962731481481481E-2</v>
      </c>
      <c r="I33" s="72">
        <f t="shared" si="1"/>
        <v>1.5365740740740721E-3</v>
      </c>
      <c r="J33" s="73">
        <f t="shared" si="0"/>
        <v>16.695652173913043</v>
      </c>
      <c r="K33" s="74"/>
      <c r="L33" s="75"/>
    </row>
    <row r="34" spans="1:12" s="76" customFormat="1" ht="26.25" customHeight="1" x14ac:dyDescent="0.25">
      <c r="A34" s="77">
        <v>12</v>
      </c>
      <c r="B34" s="78">
        <v>35</v>
      </c>
      <c r="C34" s="68">
        <f>VLOOKUP(B34,'[1]База спортсменов'!A:H,2,FALSE)</f>
        <v>10014142984</v>
      </c>
      <c r="D34" s="69" t="str">
        <f>VLOOKUP(B34,'[1]База спортсменов'!A:H,3,FALSE)</f>
        <v>ПЛЯСКИНА Анастасия</v>
      </c>
      <c r="E34" s="70" t="str">
        <f>VLOOKUP(B34,'[1]База спортсменов'!A:H,4,FALSE)</f>
        <v>21.02.1996</v>
      </c>
      <c r="F34" s="67" t="str">
        <f>VLOOKUP(B34,'[1]База спортсменов'!A:H,5,FALSE)</f>
        <v>МС</v>
      </c>
      <c r="G34" s="71" t="str">
        <f>VLOOKUP(B34,'[1]База спортсменов'!A:H,6,FALSE)</f>
        <v>Новосибирская область</v>
      </c>
      <c r="H34" s="79">
        <v>2.0273726851851852E-2</v>
      </c>
      <c r="I34" s="72">
        <f t="shared" si="1"/>
        <v>1.8475694444444433E-3</v>
      </c>
      <c r="J34" s="73">
        <f t="shared" si="0"/>
        <v>16.438356164383563</v>
      </c>
      <c r="K34" s="74"/>
      <c r="L34" s="75"/>
    </row>
    <row r="35" spans="1:12" s="76" customFormat="1" ht="26.25" customHeight="1" x14ac:dyDescent="0.25">
      <c r="A35" s="77">
        <v>13</v>
      </c>
      <c r="B35" s="78">
        <v>15</v>
      </c>
      <c r="C35" s="68">
        <f>VLOOKUP(B35,'[1]База спортсменов'!A:H,2,FALSE)</f>
        <v>10008696537</v>
      </c>
      <c r="D35" s="69" t="str">
        <f>VLOOKUP(B35,'[1]База спортсменов'!A:H,3,FALSE)</f>
        <v>СЫРАДОЕВА Маргарита</v>
      </c>
      <c r="E35" s="70" t="str">
        <f>VLOOKUP(B35,'[1]База спортсменов'!A:H,4,FALSE)</f>
        <v>06.04.1995</v>
      </c>
      <c r="F35" s="67" t="str">
        <f>VLOOKUP(B35,'[1]База спортсменов'!A:H,5,FALSE)</f>
        <v>МС</v>
      </c>
      <c r="G35" s="71" t="str">
        <f>VLOOKUP(B35,'[1]База спортсменов'!A:H,6,FALSE)</f>
        <v>Санкт-Петербург</v>
      </c>
      <c r="H35" s="79">
        <v>2.0418749999999999E-2</v>
      </c>
      <c r="I35" s="72">
        <f t="shared" si="1"/>
        <v>1.9925925925925909E-3</v>
      </c>
      <c r="J35" s="73">
        <f t="shared" si="0"/>
        <v>16.326530612244898</v>
      </c>
      <c r="K35" s="74"/>
      <c r="L35" s="75"/>
    </row>
    <row r="36" spans="1:12" s="76" customFormat="1" ht="26.25" customHeight="1" x14ac:dyDescent="0.25">
      <c r="A36" s="77">
        <v>14</v>
      </c>
      <c r="B36" s="78">
        <v>1</v>
      </c>
      <c r="C36" s="68">
        <f>VLOOKUP(B36,'[1]База спортсменов'!A:H,2,FALSE)</f>
        <v>10034962521</v>
      </c>
      <c r="D36" s="69" t="str">
        <f>VLOOKUP(B36,'[1]База спортсменов'!A:H,3,FALSE)</f>
        <v>РЫЦЕВА Алена</v>
      </c>
      <c r="E36" s="70" t="str">
        <f>VLOOKUP(B36,'[1]База спортсменов'!A:H,4,FALSE)</f>
        <v>06.06.2000</v>
      </c>
      <c r="F36" s="67" t="str">
        <f>VLOOKUP(B36,'[1]База спортсменов'!A:H,5,FALSE)</f>
        <v>МС</v>
      </c>
      <c r="G36" s="71" t="str">
        <f>VLOOKUP(B36,'[1]База спортсменов'!A:H,6,FALSE)</f>
        <v>Республика Адыгея</v>
      </c>
      <c r="H36" s="79">
        <v>2.0446296296296299E-2</v>
      </c>
      <c r="I36" s="72">
        <f t="shared" si="1"/>
        <v>2.0201388888888908E-3</v>
      </c>
      <c r="J36" s="73">
        <f t="shared" si="0"/>
        <v>16.298811544991512</v>
      </c>
      <c r="K36" s="74"/>
      <c r="L36" s="75"/>
    </row>
    <row r="37" spans="1:12" s="76" customFormat="1" ht="26.25" customHeight="1" x14ac:dyDescent="0.25">
      <c r="A37" s="77">
        <v>15</v>
      </c>
      <c r="B37" s="78">
        <v>58</v>
      </c>
      <c r="C37" s="68">
        <f>VLOOKUP(B37,'[1]База спортсменов'!A:H,2,FALSE)</f>
        <v>10036082465</v>
      </c>
      <c r="D37" s="69" t="str">
        <f>VLOOKUP(B37,'[1]База спортсменов'!A:H,3,FALSE)</f>
        <v>МИРОНОВА Диана</v>
      </c>
      <c r="E37" s="70" t="str">
        <f>VLOOKUP(B37,'[1]База спортсменов'!A:H,4,FALSE)</f>
        <v>01.10.2001</v>
      </c>
      <c r="F37" s="67" t="str">
        <f>VLOOKUP(B37,'[1]База спортсменов'!A:H,5,FALSE)</f>
        <v>КМС</v>
      </c>
      <c r="G37" s="71" t="str">
        <f>VLOOKUP(B37,'[1]База спортсменов'!A:H,6,FALSE)</f>
        <v>Санкт-Петербург</v>
      </c>
      <c r="H37" s="79">
        <v>2.0630902777777779E-2</v>
      </c>
      <c r="I37" s="72">
        <f t="shared" si="1"/>
        <v>2.2047453703703708E-3</v>
      </c>
      <c r="J37" s="73">
        <f t="shared" si="0"/>
        <v>16.15255187885586</v>
      </c>
      <c r="K37" s="74"/>
      <c r="L37" s="75"/>
    </row>
    <row r="38" spans="1:12" s="76" customFormat="1" ht="26.25" customHeight="1" x14ac:dyDescent="0.25">
      <c r="A38" s="77">
        <v>16</v>
      </c>
      <c r="B38" s="78">
        <v>2</v>
      </c>
      <c r="C38" s="68">
        <f>VLOOKUP(B38,'[1]База спортсменов'!A:H,2,FALSE)</f>
        <v>10093888708</v>
      </c>
      <c r="D38" s="69" t="str">
        <f>VLOOKUP(B38,'[1]База спортсменов'!A:H,3,FALSE)</f>
        <v>АРЧИБАСОВА Елизавета</v>
      </c>
      <c r="E38" s="70" t="str">
        <f>VLOOKUP(B38,'[1]База спортсменов'!A:H,4,FALSE)</f>
        <v>19.01.2000</v>
      </c>
      <c r="F38" s="67" t="str">
        <f>VLOOKUP(B38,'[1]База спортсменов'!A:H,5,FALSE)</f>
        <v>КМС</v>
      </c>
      <c r="G38" s="71" t="str">
        <f>VLOOKUP(B38,'[1]База спортсменов'!A:H,6,FALSE)</f>
        <v>Республика Адыгея</v>
      </c>
      <c r="H38" s="79">
        <v>2.0678009259259261E-2</v>
      </c>
      <c r="I38" s="72">
        <f t="shared" si="1"/>
        <v>2.2518518518518521E-3</v>
      </c>
      <c r="J38" s="73">
        <f t="shared" si="0"/>
        <v>16.116396194739789</v>
      </c>
      <c r="K38" s="74"/>
      <c r="L38" s="75"/>
    </row>
    <row r="39" spans="1:12" s="76" customFormat="1" ht="26.25" customHeight="1" x14ac:dyDescent="0.25">
      <c r="A39" s="77">
        <v>17</v>
      </c>
      <c r="B39" s="78">
        <v>25</v>
      </c>
      <c r="C39" s="68">
        <f>VLOOKUP(B39,'[1]База спортсменов'!A:H,2,FALSE)</f>
        <v>10034982729</v>
      </c>
      <c r="D39" s="69" t="str">
        <f>VLOOKUP(B39,'[1]База спортсменов'!A:H,3,FALSE)</f>
        <v>МИРОЛЮБОВА Анна</v>
      </c>
      <c r="E39" s="70" t="str">
        <f>VLOOKUP(B39,'[1]База спортсменов'!A:H,4,FALSE)</f>
        <v>30.01.2000</v>
      </c>
      <c r="F39" s="67" t="str">
        <f>VLOOKUP(B39,'[1]База спортсменов'!A:H,5,FALSE)</f>
        <v>МС</v>
      </c>
      <c r="G39" s="71" t="str">
        <f>VLOOKUP(B39,'[1]База спортсменов'!A:H,6,FALSE)</f>
        <v>Удмуртская Республика</v>
      </c>
      <c r="H39" s="79">
        <v>2.0929629629629628E-2</v>
      </c>
      <c r="I39" s="72">
        <f t="shared" si="1"/>
        <v>2.5034722222222194E-3</v>
      </c>
      <c r="J39" s="73">
        <f t="shared" si="0"/>
        <v>15.929203539823009</v>
      </c>
      <c r="K39" s="74"/>
      <c r="L39" s="75"/>
    </row>
    <row r="40" spans="1:12" s="76" customFormat="1" ht="26.25" customHeight="1" x14ac:dyDescent="0.25">
      <c r="A40" s="77">
        <v>18</v>
      </c>
      <c r="B40" s="78">
        <v>8</v>
      </c>
      <c r="C40" s="68">
        <f>VLOOKUP(B40,'[1]База спортсменов'!A:H,2,FALSE)</f>
        <v>10036018306</v>
      </c>
      <c r="D40" s="69" t="str">
        <f>VLOOKUP(B40,'[1]База спортсменов'!A:H,3,FALSE)</f>
        <v>ПЕЧЕРСКИХ Анастасия</v>
      </c>
      <c r="E40" s="70" t="str">
        <f>VLOOKUP(B40,'[1]База спортсменов'!A:H,4,FALSE)</f>
        <v>28.01.2002</v>
      </c>
      <c r="F40" s="67" t="str">
        <f>VLOOKUP(B40,'[1]База спортсменов'!A:H,5,FALSE)</f>
        <v>МС</v>
      </c>
      <c r="G40" s="71" t="str">
        <f>VLOOKUP(B40,'[1]База спортсменов'!A:H,6,FALSE)</f>
        <v>Санкт-Петербург</v>
      </c>
      <c r="H40" s="79">
        <v>2.1036805555555555E-2</v>
      </c>
      <c r="I40" s="72">
        <f t="shared" si="1"/>
        <v>2.6106481481481467E-3</v>
      </c>
      <c r="J40" s="73">
        <f t="shared" si="0"/>
        <v>15.841584158415841</v>
      </c>
      <c r="K40" s="74"/>
      <c r="L40" s="75"/>
    </row>
    <row r="41" spans="1:12" s="76" customFormat="1" ht="26.25" customHeight="1" x14ac:dyDescent="0.25">
      <c r="A41" s="77">
        <v>19</v>
      </c>
      <c r="B41" s="78">
        <v>7</v>
      </c>
      <c r="C41" s="68">
        <f>VLOOKUP(B41,'[1]База спортсменов'!A:H,2,FALSE)</f>
        <v>10036017494</v>
      </c>
      <c r="D41" s="69" t="str">
        <f>VLOOKUP(B41,'[1]База спортсменов'!A:H,3,FALSE)</f>
        <v>ГОЛЯЕВА Валерия</v>
      </c>
      <c r="E41" s="70" t="str">
        <f>VLOOKUP(B41,'[1]База спортсменов'!A:H,4,FALSE)</f>
        <v>15.06.2001</v>
      </c>
      <c r="F41" s="67" t="str">
        <f>VLOOKUP(B41,'[1]База спортсменов'!A:H,5,FALSE)</f>
        <v>МС</v>
      </c>
      <c r="G41" s="71" t="str">
        <f>VLOOKUP(B41,'[1]База спортсменов'!A:H,6,FALSE)</f>
        <v>Санкт-Петербург</v>
      </c>
      <c r="H41" s="79">
        <v>2.1048958333333336E-2</v>
      </c>
      <c r="I41" s="72">
        <f t="shared" si="1"/>
        <v>2.6228009259259277E-3</v>
      </c>
      <c r="J41" s="73">
        <f t="shared" si="0"/>
        <v>15.83287520615723</v>
      </c>
      <c r="K41" s="74"/>
      <c r="L41" s="75"/>
    </row>
    <row r="42" spans="1:12" s="76" customFormat="1" ht="26.25" customHeight="1" x14ac:dyDescent="0.25">
      <c r="A42" s="77">
        <v>20</v>
      </c>
      <c r="B42" s="78">
        <v>12</v>
      </c>
      <c r="C42" s="68">
        <f>VLOOKUP(B42,'[1]База спортсменов'!A:H,2,FALSE)</f>
        <v>10010084849</v>
      </c>
      <c r="D42" s="69" t="str">
        <f>VLOOKUP(B42,'[1]База спортсменов'!A:H,3,FALSE)</f>
        <v>ЧЕРНЫШОВА Галина</v>
      </c>
      <c r="E42" s="70" t="str">
        <f>VLOOKUP(B42,'[1]База спортсменов'!A:H,4,FALSE)</f>
        <v>21.11.1993</v>
      </c>
      <c r="F42" s="67" t="str">
        <f>VLOOKUP(B42,'[1]База спортсменов'!A:H,5,FALSE)</f>
        <v>МС</v>
      </c>
      <c r="G42" s="71" t="str">
        <f>VLOOKUP(B42,'[1]База спортсменов'!A:H,6,FALSE)</f>
        <v>Санкт-Петербург</v>
      </c>
      <c r="H42" s="79">
        <v>2.1079629629629629E-2</v>
      </c>
      <c r="I42" s="72">
        <f t="shared" si="1"/>
        <v>2.6534722222222203E-3</v>
      </c>
      <c r="J42" s="73">
        <f t="shared" si="0"/>
        <v>15.815485996705107</v>
      </c>
      <c r="K42" s="74"/>
      <c r="L42" s="75"/>
    </row>
    <row r="43" spans="1:12" s="76" customFormat="1" ht="26.25" customHeight="1" x14ac:dyDescent="0.25">
      <c r="A43" s="77">
        <v>21</v>
      </c>
      <c r="B43" s="78">
        <v>11</v>
      </c>
      <c r="C43" s="68">
        <f>VLOOKUP(B43,'[1]База спортсменов'!A:H,2,FALSE)</f>
        <v>10036075900</v>
      </c>
      <c r="D43" s="69" t="str">
        <f>VLOOKUP(B43,'[1]База спортсменов'!A:H,3,FALSE)</f>
        <v>ИВАНОВА Кристина</v>
      </c>
      <c r="E43" s="70" t="str">
        <f>VLOOKUP(B43,'[1]База спортсменов'!A:H,4,FALSE)</f>
        <v>13.10.2002</v>
      </c>
      <c r="F43" s="67" t="str">
        <f>VLOOKUP(B43,'[1]База спортсменов'!A:H,5,FALSE)</f>
        <v>МС</v>
      </c>
      <c r="G43" s="71" t="str">
        <f>VLOOKUP(B43,'[1]База спортсменов'!A:H,6,FALSE)</f>
        <v>Санкт-Петербург</v>
      </c>
      <c r="H43" s="79">
        <v>2.1092013888888886E-2</v>
      </c>
      <c r="I43" s="72">
        <f t="shared" si="1"/>
        <v>2.6658564814814774E-3</v>
      </c>
      <c r="J43" s="73">
        <f t="shared" si="0"/>
        <v>15.806805708013172</v>
      </c>
      <c r="K43" s="74"/>
      <c r="L43" s="75"/>
    </row>
    <row r="44" spans="1:12" s="76" customFormat="1" ht="26.25" customHeight="1" x14ac:dyDescent="0.25">
      <c r="A44" s="77">
        <v>22</v>
      </c>
      <c r="B44" s="78">
        <v>3</v>
      </c>
      <c r="C44" s="68">
        <f>VLOOKUP(B44,'[1]База спортсменов'!A:H,2,FALSE)</f>
        <v>10023524807</v>
      </c>
      <c r="D44" s="69" t="str">
        <f>VLOOKUP(B44,'[1]База спортсменов'!A:H,3,FALSE)</f>
        <v>МЕХТИЕВА Гюнель</v>
      </c>
      <c r="E44" s="70" t="str">
        <f>VLOOKUP(B44,'[1]База спортсменов'!A:H,4,FALSE)</f>
        <v>22.01.1999</v>
      </c>
      <c r="F44" s="67" t="str">
        <f>VLOOKUP(B44,'[1]База спортсменов'!A:H,5,FALSE)</f>
        <v>МС</v>
      </c>
      <c r="G44" s="71" t="str">
        <f>VLOOKUP(B44,'[1]База спортсменов'!A:H,6,FALSE)</f>
        <v>Республика Адыгея</v>
      </c>
      <c r="H44" s="79">
        <v>2.1115972222222223E-2</v>
      </c>
      <c r="I44" s="72">
        <f t="shared" si="1"/>
        <v>2.689814814814815E-3</v>
      </c>
      <c r="J44" s="73">
        <f t="shared" si="0"/>
        <v>15.789473684210526</v>
      </c>
      <c r="K44" s="74"/>
      <c r="L44" s="75"/>
    </row>
    <row r="45" spans="1:12" s="76" customFormat="1" ht="26.25" customHeight="1" x14ac:dyDescent="0.25">
      <c r="A45" s="77">
        <v>23</v>
      </c>
      <c r="B45" s="78">
        <v>6</v>
      </c>
      <c r="C45" s="68">
        <f>VLOOKUP(B45,'[1]База спортсменов'!A:H,2,FALSE)</f>
        <v>10036017393</v>
      </c>
      <c r="D45" s="69" t="str">
        <f>VLOOKUP(B45,'[1]База спортсменов'!A:H,3,FALSE)</f>
        <v>ЧУРЕНКОВА Таисия</v>
      </c>
      <c r="E45" s="70" t="str">
        <f>VLOOKUP(B45,'[1]База спортсменов'!A:H,4,FALSE)</f>
        <v>25.08.2001</v>
      </c>
      <c r="F45" s="67" t="str">
        <f>VLOOKUP(B45,'[1]База спортсменов'!A:H,5,FALSE)</f>
        <v>МС</v>
      </c>
      <c r="G45" s="71" t="str">
        <f>VLOOKUP(B45,'[1]База спортсменов'!A:H,6,FALSE)</f>
        <v>Санкт-Петербург</v>
      </c>
      <c r="H45" s="79">
        <v>2.1265972222222221E-2</v>
      </c>
      <c r="I45" s="72">
        <f t="shared" si="1"/>
        <v>2.8398148148148124E-3</v>
      </c>
      <c r="J45" s="73">
        <f t="shared" si="0"/>
        <v>15.67773543821448</v>
      </c>
      <c r="K45" s="74"/>
      <c r="L45" s="75"/>
    </row>
    <row r="46" spans="1:12" s="76" customFormat="1" ht="26.25" customHeight="1" x14ac:dyDescent="0.25">
      <c r="A46" s="77">
        <v>24</v>
      </c>
      <c r="B46" s="78">
        <v>46</v>
      </c>
      <c r="C46" s="68">
        <f>VLOOKUP(B46,'[1]База спортсменов'!A:H,2,FALSE)</f>
        <v>10009044828</v>
      </c>
      <c r="D46" s="69" t="str">
        <f>VLOOKUP(B46,'[1]База спортсменов'!A:H,3,FALSE)</f>
        <v>ЛЕВЧЕНКО Виктория</v>
      </c>
      <c r="E46" s="70" t="str">
        <f>VLOOKUP(B46,'[1]База спортсменов'!A:H,4,FALSE)</f>
        <v>26.04.1997</v>
      </c>
      <c r="F46" s="67" t="str">
        <f>VLOOKUP(B46,'[1]База спортсменов'!A:H,5,FALSE)</f>
        <v>МС</v>
      </c>
      <c r="G46" s="71" t="str">
        <f>VLOOKUP(B46,'[1]База спортсменов'!A:H,6,FALSE)</f>
        <v>Москва</v>
      </c>
      <c r="H46" s="79">
        <v>2.1270949074074074E-2</v>
      </c>
      <c r="I46" s="72">
        <f t="shared" si="1"/>
        <v>2.8447916666666656E-3</v>
      </c>
      <c r="J46" s="73">
        <f t="shared" si="0"/>
        <v>15.669205658324266</v>
      </c>
      <c r="K46" s="74"/>
      <c r="L46" s="75"/>
    </row>
    <row r="47" spans="1:12" s="76" customFormat="1" ht="26.25" customHeight="1" x14ac:dyDescent="0.25">
      <c r="A47" s="77">
        <v>25</v>
      </c>
      <c r="B47" s="78">
        <v>59</v>
      </c>
      <c r="C47" s="68">
        <f>VLOOKUP(B47,'[1]База спортсменов'!A:H,2,FALSE)</f>
        <v>10010129410</v>
      </c>
      <c r="D47" s="69" t="str">
        <f>VLOOKUP(B47,'[1]База спортсменов'!A:H,3,FALSE)</f>
        <v>КИРСАНОВА Виктория</v>
      </c>
      <c r="E47" s="70" t="str">
        <f>VLOOKUP(B47,'[1]База спортсменов'!A:H,4,FALSE)</f>
        <v>29.10.1998</v>
      </c>
      <c r="F47" s="67" t="str">
        <f>VLOOKUP(B47,'[1]База спортсменов'!A:H,5,FALSE)</f>
        <v>МС</v>
      </c>
      <c r="G47" s="71" t="str">
        <f>VLOOKUP(B47,'[1]База спортсменов'!A:H,6,FALSE)</f>
        <v>Санкт-Петербург</v>
      </c>
      <c r="H47" s="79">
        <v>2.1301736111111108E-2</v>
      </c>
      <c r="I47" s="72">
        <f t="shared" si="1"/>
        <v>2.8755787037036996E-3</v>
      </c>
      <c r="J47" s="73">
        <f t="shared" si="0"/>
        <v>15.652173913043478</v>
      </c>
      <c r="K47" s="74"/>
      <c r="L47" s="75"/>
    </row>
    <row r="48" spans="1:12" s="76" customFormat="1" ht="26.25" customHeight="1" x14ac:dyDescent="0.25">
      <c r="A48" s="77">
        <v>26</v>
      </c>
      <c r="B48" s="78">
        <v>17</v>
      </c>
      <c r="C48" s="68">
        <f>VLOOKUP(B48,'[1]База спортсменов'!A:H,2,FALSE)</f>
        <v>10052804154</v>
      </c>
      <c r="D48" s="69" t="str">
        <f>VLOOKUP(B48,'[1]База спортсменов'!A:H,3,FALSE)</f>
        <v>КОЗЛОВА Валерия</v>
      </c>
      <c r="E48" s="70" t="str">
        <f>VLOOKUP(B48,'[1]База спортсменов'!A:H,4,FALSE)</f>
        <v>08.10.2002</v>
      </c>
      <c r="F48" s="67" t="str">
        <f>VLOOKUP(B48,'[1]База спортсменов'!A:H,5,FALSE)</f>
        <v>КМС</v>
      </c>
      <c r="G48" s="71" t="str">
        <f>VLOOKUP(B48,'[1]База спортсменов'!A:H,6,FALSE)</f>
        <v>Иркутская область</v>
      </c>
      <c r="H48" s="79">
        <v>2.1335648148148149E-2</v>
      </c>
      <c r="I48" s="72">
        <f t="shared" si="1"/>
        <v>2.9094907407407403E-3</v>
      </c>
      <c r="J48" s="73">
        <f t="shared" si="0"/>
        <v>15.626695604991861</v>
      </c>
      <c r="K48" s="74"/>
      <c r="L48" s="75"/>
    </row>
    <row r="49" spans="1:12" s="76" customFormat="1" ht="26.25" customHeight="1" x14ac:dyDescent="0.25">
      <c r="A49" s="77">
        <v>27</v>
      </c>
      <c r="B49" s="78">
        <v>51</v>
      </c>
      <c r="C49" s="68">
        <f>VLOOKUP(B49,'[1]База спортсменов'!A:H,2,FALSE)</f>
        <v>10005989227</v>
      </c>
      <c r="D49" s="69" t="str">
        <f>VLOOKUP(B49,'[1]База спортсменов'!A:H,3,FALSE)</f>
        <v>ХАЙРУЛЛИНА Эльвира</v>
      </c>
      <c r="E49" s="70" t="str">
        <f>VLOOKUP(B49,'[1]База спортсменов'!A:H,4,FALSE)</f>
        <v>09.03.1989</v>
      </c>
      <c r="F49" s="67" t="str">
        <f>VLOOKUP(B49,'[1]База спортсменов'!A:H,5,FALSE)</f>
        <v>МС</v>
      </c>
      <c r="G49" s="71" t="str">
        <f>VLOOKUP(B49,'[1]База спортсменов'!A:H,6,FALSE)</f>
        <v>Челябинская область</v>
      </c>
      <c r="H49" s="79">
        <v>2.1370601851851852E-2</v>
      </c>
      <c r="I49" s="72">
        <f t="shared" si="1"/>
        <v>2.944444444444444E-3</v>
      </c>
      <c r="J49" s="73">
        <f t="shared" si="0"/>
        <v>15.601300108342361</v>
      </c>
      <c r="K49" s="74"/>
      <c r="L49" s="75"/>
    </row>
    <row r="50" spans="1:12" s="76" customFormat="1" ht="26.25" customHeight="1" x14ac:dyDescent="0.25">
      <c r="A50" s="77">
        <v>28</v>
      </c>
      <c r="B50" s="78">
        <v>38</v>
      </c>
      <c r="C50" s="68">
        <f>VLOOKUP(B50,'[1]База спортсменов'!A:H,2,FALSE)</f>
        <v>10002315654</v>
      </c>
      <c r="D50" s="69" t="str">
        <f>VLOOKUP(B50,'[1]База спортсменов'!A:H,3,FALSE)</f>
        <v>МАЛОМУРА Екатерина</v>
      </c>
      <c r="E50" s="70" t="str">
        <f>VLOOKUP(B50,'[1]База спортсменов'!A:H,4,FALSE)</f>
        <v>05.07.1982</v>
      </c>
      <c r="F50" s="67" t="str">
        <f>VLOOKUP(B50,'[1]База спортсменов'!A:H,5,FALSE)</f>
        <v>МСМК</v>
      </c>
      <c r="G50" s="71" t="str">
        <f>VLOOKUP(B50,'[1]База спортсменов'!A:H,6,FALSE)</f>
        <v>Забайкальский край</v>
      </c>
      <c r="H50" s="79">
        <v>2.1383796296296293E-2</v>
      </c>
      <c r="I50" s="72">
        <f t="shared" si="1"/>
        <v>2.9576388888888847E-3</v>
      </c>
      <c r="J50" s="73">
        <f t="shared" si="0"/>
        <v>15.584415584415584</v>
      </c>
      <c r="K50" s="74"/>
      <c r="L50" s="75"/>
    </row>
    <row r="51" spans="1:12" s="76" customFormat="1" ht="26.25" customHeight="1" x14ac:dyDescent="0.25">
      <c r="A51" s="77">
        <v>29</v>
      </c>
      <c r="B51" s="78">
        <v>18</v>
      </c>
      <c r="C51" s="68">
        <f>VLOOKUP(B51,'[1]База спортсменов'!A:H,2,FALSE)</f>
        <v>10036059328</v>
      </c>
      <c r="D51" s="69" t="str">
        <f>VLOOKUP(B51,'[1]База спортсменов'!A:H,3,FALSE)</f>
        <v>ИВАНЦОВА Мария</v>
      </c>
      <c r="E51" s="70" t="str">
        <f>VLOOKUP(B51,'[1]База спортсменов'!A:H,4,FALSE)</f>
        <v>23.04.2001</v>
      </c>
      <c r="F51" s="67" t="str">
        <f>VLOOKUP(B51,'[1]База спортсменов'!A:H,5,FALSE)</f>
        <v>КМС</v>
      </c>
      <c r="G51" s="71" t="str">
        <f>VLOOKUP(B51,'[1]База спортсменов'!A:H,6,FALSE)</f>
        <v>Омская область</v>
      </c>
      <c r="H51" s="79">
        <v>2.1484259259259259E-2</v>
      </c>
      <c r="I51" s="72">
        <f t="shared" si="1"/>
        <v>3.05810185185185E-3</v>
      </c>
      <c r="J51" s="73">
        <f t="shared" si="0"/>
        <v>15.517241379310345</v>
      </c>
      <c r="K51" s="74"/>
      <c r="L51" s="75"/>
    </row>
    <row r="52" spans="1:12" s="76" customFormat="1" ht="26.25" customHeight="1" x14ac:dyDescent="0.25">
      <c r="A52" s="77">
        <v>30</v>
      </c>
      <c r="B52" s="78">
        <v>9</v>
      </c>
      <c r="C52" s="68">
        <f>VLOOKUP(B52,'[1]База спортсменов'!A:H,2,FALSE)</f>
        <v>10036045483</v>
      </c>
      <c r="D52" s="69" t="str">
        <f>VLOOKUP(B52,'[1]База спортсменов'!A:H,3,FALSE)</f>
        <v>КИРЯКОВА Кристина</v>
      </c>
      <c r="E52" s="70" t="str">
        <f>VLOOKUP(B52,'[1]База спортсменов'!A:H,4,FALSE)</f>
        <v>04.12.2002</v>
      </c>
      <c r="F52" s="67" t="str">
        <f>VLOOKUP(B52,'[1]База спортсменов'!A:H,5,FALSE)</f>
        <v>КМС</v>
      </c>
      <c r="G52" s="71" t="str">
        <f>VLOOKUP(B52,'[1]База спортсменов'!A:H,6,FALSE)</f>
        <v>Санкт-Петербург</v>
      </c>
      <c r="H52" s="79">
        <v>2.1492824074074074E-2</v>
      </c>
      <c r="I52" s="72">
        <f t="shared" si="1"/>
        <v>3.0666666666666655E-3</v>
      </c>
      <c r="J52" s="73">
        <f t="shared" si="0"/>
        <v>15.508885298869144</v>
      </c>
      <c r="K52" s="74"/>
      <c r="L52" s="75"/>
    </row>
    <row r="53" spans="1:12" s="76" customFormat="1" ht="26.25" customHeight="1" x14ac:dyDescent="0.25">
      <c r="A53" s="77">
        <v>31</v>
      </c>
      <c r="B53" s="78">
        <v>24</v>
      </c>
      <c r="C53" s="68">
        <f>VLOOKUP(B53,'[1]База спортсменов'!A:H,2,FALSE)</f>
        <v>10010880653</v>
      </c>
      <c r="D53" s="69" t="str">
        <f>VLOOKUP(B53,'[1]База спортсменов'!A:H,3,FALSE)</f>
        <v>ЧИРКОВА Софья</v>
      </c>
      <c r="E53" s="70" t="str">
        <f>VLOOKUP(B53,'[1]База спортсменов'!A:H,4,FALSE)</f>
        <v>12.01.1998</v>
      </c>
      <c r="F53" s="67" t="str">
        <f>VLOOKUP(B53,'[1]База спортсменов'!A:H,5,FALSE)</f>
        <v>КМС</v>
      </c>
      <c r="G53" s="71" t="str">
        <f>VLOOKUP(B53,'[1]База спортсменов'!A:H,6,FALSE)</f>
        <v>Удмуртская Республика</v>
      </c>
      <c r="H53" s="79">
        <v>2.1681712962962965E-2</v>
      </c>
      <c r="I53" s="72">
        <f t="shared" si="1"/>
        <v>3.2555555555555567E-3</v>
      </c>
      <c r="J53" s="73">
        <f t="shared" si="0"/>
        <v>15.376401494927924</v>
      </c>
      <c r="K53" s="74"/>
      <c r="L53" s="75"/>
    </row>
    <row r="54" spans="1:12" s="76" customFormat="1" ht="26.25" customHeight="1" x14ac:dyDescent="0.25">
      <c r="A54" s="77">
        <v>32</v>
      </c>
      <c r="B54" s="78">
        <v>56</v>
      </c>
      <c r="C54" s="68">
        <f>VLOOKUP(B54,'[1]База спортсменов'!A:H,2,FALSE)</f>
        <v>10036061348</v>
      </c>
      <c r="D54" s="69" t="str">
        <f>VLOOKUP(B54,'[1]База спортсменов'!A:H,3,FALSE)</f>
        <v>ПОКЛОНСКАЯ Анастасия</v>
      </c>
      <c r="E54" s="70" t="str">
        <f>VLOOKUP(B54,'[1]База спортсменов'!A:H,4,FALSE)</f>
        <v>21.08.2001</v>
      </c>
      <c r="F54" s="67" t="str">
        <f>VLOOKUP(B54,'[1]База спортсменов'!A:H,5,FALSE)</f>
        <v>КМС</v>
      </c>
      <c r="G54" s="71" t="str">
        <f>VLOOKUP(B54,'[1]База спортсменов'!A:H,6,FALSE)</f>
        <v>Санкт-Петербург</v>
      </c>
      <c r="H54" s="79">
        <v>2.1942824074074076E-2</v>
      </c>
      <c r="I54" s="72">
        <f t="shared" si="1"/>
        <v>3.5166666666666679E-3</v>
      </c>
      <c r="J54" s="73">
        <f t="shared" si="0"/>
        <v>15.189873417721518</v>
      </c>
      <c r="K54" s="74"/>
      <c r="L54" s="75"/>
    </row>
    <row r="55" spans="1:12" s="76" customFormat="1" ht="26.25" customHeight="1" x14ac:dyDescent="0.25">
      <c r="A55" s="77">
        <v>33</v>
      </c>
      <c r="B55" s="78">
        <v>37</v>
      </c>
      <c r="C55" s="68">
        <f>VLOOKUP(B55,'[1]База спортсменов'!A:H,2,FALSE)</f>
        <v>10034989193</v>
      </c>
      <c r="D55" s="69" t="str">
        <f>VLOOKUP(B55,'[1]База спортсменов'!A:H,3,FALSE)</f>
        <v>ЖАПАРОВА Регина</v>
      </c>
      <c r="E55" s="70" t="str">
        <f>VLOOKUP(B55,'[1]База спортсменов'!A:H,4,FALSE)</f>
        <v>12.10.1999</v>
      </c>
      <c r="F55" s="67" t="str">
        <f>VLOOKUP(B55,'[1]База спортсменов'!A:H,5,FALSE)</f>
        <v>МС</v>
      </c>
      <c r="G55" s="71" t="str">
        <f>VLOOKUP(B55,'[1]База спортсменов'!A:H,6,FALSE)</f>
        <v>Хабаровский край</v>
      </c>
      <c r="H55" s="79">
        <v>2.1952199074074072E-2</v>
      </c>
      <c r="I55" s="72">
        <f t="shared" si="1"/>
        <v>3.5260416666666634E-3</v>
      </c>
      <c r="J55" s="73">
        <f t="shared" si="0"/>
        <v>15.181866104375329</v>
      </c>
      <c r="K55" s="74"/>
      <c r="L55" s="75"/>
    </row>
    <row r="56" spans="1:12" s="76" customFormat="1" ht="26.25" customHeight="1" x14ac:dyDescent="0.25">
      <c r="A56" s="77">
        <v>34</v>
      </c>
      <c r="B56" s="78">
        <v>57</v>
      </c>
      <c r="C56" s="68">
        <f>VLOOKUP(B56,'[1]База спортсменов'!A:H,2,FALSE)</f>
        <v>10079311426</v>
      </c>
      <c r="D56" s="69" t="str">
        <f>VLOOKUP(B56,'[1]База спортсменов'!A:H,3,FALSE)</f>
        <v>АФАНАСЬЕВА Надежда</v>
      </c>
      <c r="E56" s="70" t="str">
        <f>VLOOKUP(B56,'[1]База спортсменов'!A:H,4,FALSE)</f>
        <v>28.09.2001</v>
      </c>
      <c r="F56" s="67" t="str">
        <f>VLOOKUP(B56,'[1]База спортсменов'!A:H,5,FALSE)</f>
        <v>КМС</v>
      </c>
      <c r="G56" s="71" t="str">
        <f>VLOOKUP(B56,'[1]База спортсменов'!A:H,6,FALSE)</f>
        <v>Санкт-Петербург</v>
      </c>
      <c r="H56" s="79">
        <v>2.2155208333333332E-2</v>
      </c>
      <c r="I56" s="72">
        <f t="shared" si="1"/>
        <v>3.7290509259259239E-3</v>
      </c>
      <c r="J56" s="73">
        <f t="shared" si="0"/>
        <v>15.047021943573668</v>
      </c>
      <c r="K56" s="74"/>
      <c r="L56" s="75"/>
    </row>
    <row r="57" spans="1:12" s="76" customFormat="1" ht="26.25" customHeight="1" x14ac:dyDescent="0.25">
      <c r="A57" s="77">
        <v>35</v>
      </c>
      <c r="B57" s="78">
        <v>52</v>
      </c>
      <c r="C57" s="68">
        <f>VLOOKUP(B57,'[1]База спортсменов'!A:H,2,FALSE)</f>
        <v>10079505224</v>
      </c>
      <c r="D57" s="69" t="str">
        <f>VLOOKUP(B57,'[1]База спортсменов'!A:H,3,FALSE)</f>
        <v>ГОРДЕЕВА Дарья</v>
      </c>
      <c r="E57" s="70" t="str">
        <f>VLOOKUP(B57,'[1]База спортсменов'!A:H,4,FALSE)</f>
        <v>11.07.1997</v>
      </c>
      <c r="F57" s="67" t="str">
        <f>VLOOKUP(B57,'[1]База спортсменов'!A:H,5,FALSE)</f>
        <v>КМС</v>
      </c>
      <c r="G57" s="71" t="str">
        <f>VLOOKUP(B57,'[1]База спортсменов'!A:H,6,FALSE)</f>
        <v>Челябинская область</v>
      </c>
      <c r="H57" s="79">
        <v>2.216712962962963E-2</v>
      </c>
      <c r="I57" s="72">
        <f t="shared" si="1"/>
        <v>3.7409722222222219E-3</v>
      </c>
      <c r="J57" s="73">
        <f t="shared" si="0"/>
        <v>15.039164490861619</v>
      </c>
      <c r="K57" s="74"/>
      <c r="L57" s="75"/>
    </row>
    <row r="58" spans="1:12" s="76" customFormat="1" ht="26.25" customHeight="1" x14ac:dyDescent="0.25">
      <c r="A58" s="77">
        <v>36</v>
      </c>
      <c r="B58" s="78">
        <v>34</v>
      </c>
      <c r="C58" s="68">
        <f>VLOOKUP(B58,'[1]База спортсменов'!A:H,2,FALSE)</f>
        <v>10036040231</v>
      </c>
      <c r="D58" s="69" t="str">
        <f>VLOOKUP(B58,'[1]База спортсменов'!A:H,3,FALSE)</f>
        <v>ЛАЗАРЕНКО Анжела</v>
      </c>
      <c r="E58" s="70" t="str">
        <f>VLOOKUP(B58,'[1]База спортсменов'!A:H,4,FALSE)</f>
        <v>09.08.2002</v>
      </c>
      <c r="F58" s="67" t="str">
        <f>VLOOKUP(B58,'[1]База спортсменов'!A:H,5,FALSE)</f>
        <v>КМС</v>
      </c>
      <c r="G58" s="71" t="str">
        <f>VLOOKUP(B58,'[1]База спортсменов'!A:H,6,FALSE)</f>
        <v>Самарская область</v>
      </c>
      <c r="H58" s="79">
        <v>2.2246759259259258E-2</v>
      </c>
      <c r="I58" s="72">
        <f t="shared" si="1"/>
        <v>3.8206018518518493E-3</v>
      </c>
      <c r="J58" s="73">
        <f t="shared" si="0"/>
        <v>14.984391259105099</v>
      </c>
      <c r="K58" s="74"/>
      <c r="L58" s="75"/>
    </row>
    <row r="59" spans="1:12" s="76" customFormat="1" ht="26.25" customHeight="1" x14ac:dyDescent="0.25">
      <c r="A59" s="77">
        <v>37</v>
      </c>
      <c r="B59" s="78">
        <v>19</v>
      </c>
      <c r="C59" s="68">
        <f>VLOOKUP(B59,'[1]База спортсменов'!A:H,2,FALSE)</f>
        <v>10034971211</v>
      </c>
      <c r="D59" s="69" t="str">
        <f>VLOOKUP(B59,'[1]База спортсменов'!A:H,3,FALSE)</f>
        <v>КАНЕЕВА Дарья</v>
      </c>
      <c r="E59" s="70" t="str">
        <f>VLOOKUP(B59,'[1]База спортсменов'!A:H,4,FALSE)</f>
        <v>28.08.2000</v>
      </c>
      <c r="F59" s="67" t="str">
        <f>VLOOKUP(B59,'[1]База спортсменов'!A:H,5,FALSE)</f>
        <v>1 СР</v>
      </c>
      <c r="G59" s="71" t="str">
        <f>VLOOKUP(B59,'[1]База спортсменов'!A:H,6,FALSE)</f>
        <v>Омская область</v>
      </c>
      <c r="H59" s="79">
        <v>2.2462731481481483E-2</v>
      </c>
      <c r="I59" s="72">
        <f t="shared" si="1"/>
        <v>4.0365740740740744E-3</v>
      </c>
      <c r="J59" s="73">
        <f t="shared" si="0"/>
        <v>14.837712519319938</v>
      </c>
      <c r="K59" s="74"/>
      <c r="L59" s="75"/>
    </row>
    <row r="60" spans="1:12" s="76" customFormat="1" ht="26.25" customHeight="1" x14ac:dyDescent="0.25">
      <c r="A60" s="77">
        <v>38</v>
      </c>
      <c r="B60" s="78">
        <v>20</v>
      </c>
      <c r="C60" s="68">
        <f>VLOOKUP(B60,'[1]База спортсменов'!A:H,2,FALSE)</f>
        <v>10015151481</v>
      </c>
      <c r="D60" s="69" t="str">
        <f>VLOOKUP(B60,'[1]База спортсменов'!A:H,3,FALSE)</f>
        <v>ГРИШЕЧКО Виктория</v>
      </c>
      <c r="E60" s="70" t="str">
        <f>VLOOKUP(B60,'[1]База спортсменов'!A:H,4,FALSE)</f>
        <v>26.11.1996</v>
      </c>
      <c r="F60" s="67" t="str">
        <f>VLOOKUP(B60,'[1]База спортсменов'!A:H,5,FALSE)</f>
        <v>МС</v>
      </c>
      <c r="G60" s="71" t="str">
        <f>VLOOKUP(B60,'[1]База спортсменов'!A:H,6,FALSE)</f>
        <v>Омская область</v>
      </c>
      <c r="H60" s="79">
        <v>2.2572106481481478E-2</v>
      </c>
      <c r="I60" s="72">
        <f t="shared" si="1"/>
        <v>4.1459490740740693E-3</v>
      </c>
      <c r="J60" s="73">
        <f t="shared" si="0"/>
        <v>14.76923076923077</v>
      </c>
      <c r="K60" s="74"/>
      <c r="L60" s="75"/>
    </row>
    <row r="61" spans="1:12" s="76" customFormat="1" ht="26.25" customHeight="1" x14ac:dyDescent="0.25">
      <c r="A61" s="77">
        <v>39</v>
      </c>
      <c r="B61" s="78">
        <v>32</v>
      </c>
      <c r="C61" s="68">
        <f>VLOOKUP(B61,'[1]База спортсменов'!A:H,2,FALSE)</f>
        <v>10010880451</v>
      </c>
      <c r="D61" s="69" t="str">
        <f>VLOOKUP(B61,'[1]База спортсменов'!A:H,3,FALSE)</f>
        <v>ГОЛОВАСТОВА Екатерина</v>
      </c>
      <c r="E61" s="70" t="str">
        <f>VLOOKUP(B61,'[1]База спортсменов'!A:H,4,FALSE)</f>
        <v>06.08.1998</v>
      </c>
      <c r="F61" s="67" t="str">
        <f>VLOOKUP(B61,'[1]База спортсменов'!A:H,5,FALSE)</f>
        <v>МС</v>
      </c>
      <c r="G61" s="71" t="str">
        <f>VLOOKUP(B61,'[1]База спортсменов'!A:H,6,FALSE)</f>
        <v>Московская область</v>
      </c>
      <c r="H61" s="79">
        <v>2.2671759259259263E-2</v>
      </c>
      <c r="I61" s="72">
        <f t="shared" si="1"/>
        <v>4.2456018518518546E-3</v>
      </c>
      <c r="J61" s="73">
        <f t="shared" si="0"/>
        <v>14.701378254211333</v>
      </c>
      <c r="K61" s="74"/>
      <c r="L61" s="75"/>
    </row>
    <row r="62" spans="1:12" s="76" customFormat="1" ht="26.25" customHeight="1" x14ac:dyDescent="0.25">
      <c r="A62" s="77">
        <v>40</v>
      </c>
      <c r="B62" s="78">
        <v>45</v>
      </c>
      <c r="C62" s="68">
        <f>VLOOKUP(B62,'[1]База спортсменов'!A:H,2,FALSE)</f>
        <v>10034955245</v>
      </c>
      <c r="D62" s="69" t="str">
        <f>VLOOKUP(B62,'[1]База спортсменов'!A:H,3,FALSE)</f>
        <v>ЛУКАШЕНКО Анастасия</v>
      </c>
      <c r="E62" s="70" t="str">
        <f>VLOOKUP(B62,'[1]База спортсменов'!A:H,4,FALSE)</f>
        <v>15.08.2000</v>
      </c>
      <c r="F62" s="67" t="str">
        <f>VLOOKUP(B62,'[1]База спортсменов'!A:H,5,FALSE)</f>
        <v>МС</v>
      </c>
      <c r="G62" s="71" t="str">
        <f>VLOOKUP(B62,'[1]База спортсменов'!A:H,6,FALSE)</f>
        <v>Москва</v>
      </c>
      <c r="H62" s="79">
        <v>2.2683217592592595E-2</v>
      </c>
      <c r="I62" s="72">
        <f t="shared" si="1"/>
        <v>4.2570601851851866E-3</v>
      </c>
      <c r="J62" s="73">
        <f t="shared" si="0"/>
        <v>14.693877551020408</v>
      </c>
      <c r="K62" s="74"/>
      <c r="L62" s="75"/>
    </row>
    <row r="63" spans="1:12" s="76" customFormat="1" ht="26.25" customHeight="1" x14ac:dyDescent="0.25">
      <c r="A63" s="77">
        <v>41</v>
      </c>
      <c r="B63" s="78">
        <v>10</v>
      </c>
      <c r="C63" s="68">
        <f>VLOOKUP(B63,'[1]База спортсменов'!A:H,2,FALSE)</f>
        <v>10050875369</v>
      </c>
      <c r="D63" s="69" t="str">
        <f>VLOOKUP(B63,'[1]База спортсменов'!A:H,3,FALSE)</f>
        <v>ФАДЕЕВА Екатерина</v>
      </c>
      <c r="E63" s="70" t="str">
        <f>VLOOKUP(B63,'[1]База спортсменов'!A:H,4,FALSE)</f>
        <v>19.02.2002</v>
      </c>
      <c r="F63" s="67" t="str">
        <f>VLOOKUP(B63,'[1]База спортсменов'!A:H,5,FALSE)</f>
        <v>МС</v>
      </c>
      <c r="G63" s="71" t="str">
        <f>VLOOKUP(B63,'[1]База спортсменов'!A:H,6,FALSE)</f>
        <v>Санкт-Петербург</v>
      </c>
      <c r="H63" s="79">
        <v>2.2686689814814812E-2</v>
      </c>
      <c r="I63" s="72">
        <f t="shared" si="1"/>
        <v>4.2605324074074039E-3</v>
      </c>
      <c r="J63" s="73">
        <f t="shared" si="0"/>
        <v>14.693877551020408</v>
      </c>
      <c r="K63" s="74"/>
      <c r="L63" s="75"/>
    </row>
    <row r="64" spans="1:12" s="76" customFormat="1" ht="26.25" customHeight="1" x14ac:dyDescent="0.25">
      <c r="A64" s="77">
        <v>42</v>
      </c>
      <c r="B64" s="78">
        <v>21</v>
      </c>
      <c r="C64" s="68">
        <f>VLOOKUP(B64,'[1]База спортсменов'!A:H,2,FALSE)</f>
        <v>10076238445</v>
      </c>
      <c r="D64" s="69" t="str">
        <f>VLOOKUP(B64,'[1]База спортсменов'!A:H,3,FALSE)</f>
        <v>КУЗНЕЦОВА Елизавета</v>
      </c>
      <c r="E64" s="70" t="str">
        <f>VLOOKUP(B64,'[1]База спортсменов'!A:H,4,FALSE)</f>
        <v>04.09.2001</v>
      </c>
      <c r="F64" s="67" t="str">
        <f>VLOOKUP(B64,'[1]База спортсменов'!A:H,5,FALSE)</f>
        <v>КМС</v>
      </c>
      <c r="G64" s="71" t="str">
        <f>VLOOKUP(B64,'[1]База спортсменов'!A:H,6,FALSE)</f>
        <v>Новосибирская область</v>
      </c>
      <c r="H64" s="79">
        <v>2.2735763888888889E-2</v>
      </c>
      <c r="I64" s="72">
        <f t="shared" si="1"/>
        <v>4.3096064814814802E-3</v>
      </c>
      <c r="J64" s="73">
        <f t="shared" si="0"/>
        <v>14.663951120162933</v>
      </c>
      <c r="K64" s="74"/>
      <c r="L64" s="75"/>
    </row>
    <row r="65" spans="1:12" s="76" customFormat="1" ht="26.25" customHeight="1" x14ac:dyDescent="0.25">
      <c r="A65" s="77">
        <v>43</v>
      </c>
      <c r="B65" s="78">
        <v>22</v>
      </c>
      <c r="C65" s="68">
        <f>VLOOKUP(B65,'[1]База спортсменов'!A:H,2,FALSE)</f>
        <v>10036085600</v>
      </c>
      <c r="D65" s="69" t="str">
        <f>VLOOKUP(B65,'[1]База спортсменов'!A:H,3,FALSE)</f>
        <v>МАЛЕРВЕЙН Любовь</v>
      </c>
      <c r="E65" s="70" t="str">
        <f>VLOOKUP(B65,'[1]База спортсменов'!A:H,4,FALSE)</f>
        <v>14.10.2002</v>
      </c>
      <c r="F65" s="67" t="str">
        <f>VLOOKUP(B65,'[1]База спортсменов'!A:H,5,FALSE)</f>
        <v>КМС</v>
      </c>
      <c r="G65" s="71" t="str">
        <f>VLOOKUP(B65,'[1]База спортсменов'!A:H,6,FALSE)</f>
        <v>Новосибирская область</v>
      </c>
      <c r="H65" s="79">
        <v>2.2786689814814812E-2</v>
      </c>
      <c r="I65" s="72">
        <f t="shared" si="1"/>
        <v>4.3605324074074032E-3</v>
      </c>
      <c r="J65" s="73">
        <f t="shared" si="0"/>
        <v>14.62671406805485</v>
      </c>
      <c r="K65" s="74"/>
      <c r="L65" s="75"/>
    </row>
    <row r="66" spans="1:12" s="76" customFormat="1" ht="26.25" customHeight="1" x14ac:dyDescent="0.25">
      <c r="A66" s="77">
        <v>44</v>
      </c>
      <c r="B66" s="78">
        <v>42</v>
      </c>
      <c r="C66" s="68">
        <f>VLOOKUP(B66,'[1]База спортсменов'!A:H,2,FALSE)</f>
        <v>10036014666</v>
      </c>
      <c r="D66" s="69" t="str">
        <f>VLOOKUP(B66,'[1]База спортсменов'!A:H,3,FALSE)</f>
        <v>БОРОНИНА Валерия</v>
      </c>
      <c r="E66" s="70" t="str">
        <f>VLOOKUP(B66,'[1]База спортсменов'!A:H,4,FALSE)</f>
        <v>15.10.2002</v>
      </c>
      <c r="F66" s="67" t="str">
        <f>VLOOKUP(B66,'[1]База спортсменов'!A:H,5,FALSE)</f>
        <v>КМС</v>
      </c>
      <c r="G66" s="71" t="str">
        <f>VLOOKUP(B66,'[1]База спортсменов'!A:H,6,FALSE)</f>
        <v>Воронежская область</v>
      </c>
      <c r="H66" s="79">
        <v>2.2852083333333332E-2</v>
      </c>
      <c r="I66" s="72">
        <f t="shared" si="1"/>
        <v>4.4259259259259234E-3</v>
      </c>
      <c r="J66" s="73">
        <f t="shared" si="0"/>
        <v>14.589665653495441</v>
      </c>
      <c r="K66" s="74"/>
      <c r="L66" s="75"/>
    </row>
    <row r="67" spans="1:12" s="76" customFormat="1" ht="26.25" customHeight="1" x14ac:dyDescent="0.25">
      <c r="A67" s="77">
        <v>45</v>
      </c>
      <c r="B67" s="78">
        <v>43</v>
      </c>
      <c r="C67" s="68">
        <f>VLOOKUP(B67,'[1]База спортсменов'!A:H,2,FALSE)</f>
        <v>10036015070</v>
      </c>
      <c r="D67" s="69" t="str">
        <f>VLOOKUP(B67,'[1]База спортсменов'!A:H,3,FALSE)</f>
        <v>ЗАХАРКИНА Валерия</v>
      </c>
      <c r="E67" s="70" t="str">
        <f>VLOOKUP(B67,'[1]База спортсменов'!A:H,4,FALSE)</f>
        <v>21.01.2001</v>
      </c>
      <c r="F67" s="67" t="str">
        <f>VLOOKUP(B67,'[1]База спортсменов'!A:H,5,FALSE)</f>
        <v>МС</v>
      </c>
      <c r="G67" s="71" t="str">
        <f>VLOOKUP(B67,'[1]База спортсменов'!A:H,6,FALSE)</f>
        <v>Москва</v>
      </c>
      <c r="H67" s="79">
        <v>2.3014236111111114E-2</v>
      </c>
      <c r="I67" s="72">
        <f t="shared" si="1"/>
        <v>4.5880787037037053E-3</v>
      </c>
      <c r="J67" s="73">
        <f t="shared" si="0"/>
        <v>14.486921529175051</v>
      </c>
      <c r="K67" s="74"/>
      <c r="L67" s="75"/>
    </row>
    <row r="68" spans="1:12" s="76" customFormat="1" ht="26.25" customHeight="1" x14ac:dyDescent="0.25">
      <c r="A68" s="77">
        <v>46</v>
      </c>
      <c r="B68" s="78">
        <v>55</v>
      </c>
      <c r="C68" s="68">
        <f>VLOOKUP(B68,'[1]База спортсменов'!A:H,2,FALSE)</f>
        <v>10034914425</v>
      </c>
      <c r="D68" s="69" t="str">
        <f>VLOOKUP(B68,'[1]База спортсменов'!A:H,3,FALSE)</f>
        <v>АЛЕКСЕЕВА Дарья</v>
      </c>
      <c r="E68" s="70" t="str">
        <f>VLOOKUP(B68,'[1]База спортсменов'!A:H,4,FALSE)</f>
        <v>21.11.2000</v>
      </c>
      <c r="F68" s="67" t="str">
        <f>VLOOKUP(B68,'[1]База спортсменов'!A:H,5,FALSE)</f>
        <v>КМС</v>
      </c>
      <c r="G68" s="71" t="str">
        <f>VLOOKUP(B68,'[1]База спортсменов'!A:H,6,FALSE)</f>
        <v>Санкт-Петербург</v>
      </c>
      <c r="H68" s="79">
        <v>2.3404745370370367E-2</v>
      </c>
      <c r="I68" s="72">
        <f t="shared" si="1"/>
        <v>4.978587962962959E-3</v>
      </c>
      <c r="J68" s="73">
        <f t="shared" si="0"/>
        <v>14.243323442136498</v>
      </c>
      <c r="K68" s="74"/>
      <c r="L68" s="75"/>
    </row>
    <row r="69" spans="1:12" s="76" customFormat="1" ht="26.25" customHeight="1" x14ac:dyDescent="0.25">
      <c r="A69" s="77">
        <v>47</v>
      </c>
      <c r="B69" s="78">
        <v>36</v>
      </c>
      <c r="C69" s="68">
        <f>VLOOKUP(B69,'[1]База спортсменов'!A:H,2,FALSE)</f>
        <v>10009692001</v>
      </c>
      <c r="D69" s="69" t="str">
        <f>VLOOKUP(B69,'[1]База спортсменов'!A:H,3,FALSE)</f>
        <v>СТЕПАНОВА Дарья</v>
      </c>
      <c r="E69" s="70" t="str">
        <f>VLOOKUP(B69,'[1]База спортсменов'!A:H,4,FALSE)</f>
        <v>16.04.1997</v>
      </c>
      <c r="F69" s="67" t="str">
        <f>VLOOKUP(B69,'[1]База спортсменов'!A:H,5,FALSE)</f>
        <v>МС</v>
      </c>
      <c r="G69" s="71" t="str">
        <f>VLOOKUP(B69,'[1]База спортсменов'!A:H,6,FALSE)</f>
        <v>Новосибирская область</v>
      </c>
      <c r="H69" s="79">
        <v>2.4095370370370368E-2</v>
      </c>
      <c r="I69" s="72">
        <f t="shared" si="1"/>
        <v>5.6692129629629592E-3</v>
      </c>
      <c r="J69" s="73">
        <f t="shared" si="0"/>
        <v>13.832853025936599</v>
      </c>
      <c r="K69" s="74"/>
      <c r="L69" s="75"/>
    </row>
    <row r="70" spans="1:12" s="76" customFormat="1" ht="26.25" customHeight="1" x14ac:dyDescent="0.25">
      <c r="A70" s="77">
        <v>48</v>
      </c>
      <c r="B70" s="78">
        <v>28</v>
      </c>
      <c r="C70" s="68">
        <f>VLOOKUP(B70,'[1]База спортсменов'!A:H,2,FALSE)</f>
        <v>10034937663</v>
      </c>
      <c r="D70" s="69" t="str">
        <f>VLOOKUP(B70,'[1]База спортсменов'!A:H,3,FALSE)</f>
        <v>ФАЙЗУЛИНА Гульнара</v>
      </c>
      <c r="E70" s="70" t="str">
        <f>VLOOKUP(B70,'[1]База спортсменов'!A:H,4,FALSE)</f>
        <v>17.06.2000</v>
      </c>
      <c r="F70" s="67" t="str">
        <f>VLOOKUP(B70,'[1]База спортсменов'!A:H,5,FALSE)</f>
        <v>КМС</v>
      </c>
      <c r="G70" s="71" t="str">
        <f>VLOOKUP(B70,'[1]База спортсменов'!A:H,6,FALSE)</f>
        <v>Свердловская область</v>
      </c>
      <c r="H70" s="79">
        <v>2.413726851851852E-2</v>
      </c>
      <c r="I70" s="72">
        <f t="shared" si="1"/>
        <v>5.7111111111111112E-3</v>
      </c>
      <c r="J70" s="73">
        <f t="shared" si="0"/>
        <v>13.812949640287769</v>
      </c>
      <c r="K70" s="74"/>
      <c r="L70" s="75"/>
    </row>
    <row r="71" spans="1:12" s="76" customFormat="1" ht="26.25" customHeight="1" x14ac:dyDescent="0.25">
      <c r="A71" s="77">
        <v>49</v>
      </c>
      <c r="B71" s="78">
        <v>23</v>
      </c>
      <c r="C71" s="68">
        <f>VLOOKUP(B71,'[1]База спортсменов'!A:H,2,FALSE)</f>
        <v>10093059356</v>
      </c>
      <c r="D71" s="69" t="str">
        <f>VLOOKUP(B71,'[1]База спортсменов'!A:H,3,FALSE)</f>
        <v>СЕМЕНЦОВА Ксения</v>
      </c>
      <c r="E71" s="70" t="str">
        <f>VLOOKUP(B71,'[1]База спортсменов'!A:H,4,FALSE)</f>
        <v>02.02.2002</v>
      </c>
      <c r="F71" s="67" t="str">
        <f>VLOOKUP(B71,'[1]База спортсменов'!A:H,5,FALSE)</f>
        <v>КМС</v>
      </c>
      <c r="G71" s="71" t="str">
        <f>VLOOKUP(B71,'[1]База спортсменов'!A:H,6,FALSE)</f>
        <v>Удмуртская Республика</v>
      </c>
      <c r="H71" s="79">
        <v>2.4313888888888888E-2</v>
      </c>
      <c r="I71" s="72">
        <f t="shared" si="1"/>
        <v>5.8877314814814799E-3</v>
      </c>
      <c r="J71" s="73">
        <f t="shared" si="0"/>
        <v>13.707758210376012</v>
      </c>
      <c r="K71" s="74"/>
      <c r="L71" s="75"/>
    </row>
    <row r="72" spans="1:12" s="76" customFormat="1" ht="26.25" customHeight="1" x14ac:dyDescent="0.25">
      <c r="A72" s="77">
        <v>50</v>
      </c>
      <c r="B72" s="78">
        <v>30</v>
      </c>
      <c r="C72" s="68">
        <f>VLOOKUP(B72,'[1]База спортсменов'!A:H,2,FALSE)</f>
        <v>10082022675</v>
      </c>
      <c r="D72" s="69" t="str">
        <f>VLOOKUP(B72,'[1]База спортсменов'!A:H,3,FALSE)</f>
        <v>ПАВЛОВА Татьяна</v>
      </c>
      <c r="E72" s="70" t="str">
        <f>VLOOKUP(B72,'[1]База спортсменов'!A:H,4,FALSE)</f>
        <v>01.07.1998</v>
      </c>
      <c r="F72" s="67" t="str">
        <f>VLOOKUP(B72,'[1]База спортсменов'!A:H,5,FALSE)</f>
        <v>КМС</v>
      </c>
      <c r="G72" s="71" t="str">
        <f>VLOOKUP(B72,'[1]База спортсменов'!A:H,6,FALSE)</f>
        <v>Московская область</v>
      </c>
      <c r="H72" s="79">
        <v>2.4607291666666666E-2</v>
      </c>
      <c r="I72" s="72">
        <f t="shared" si="1"/>
        <v>6.1811342592592577E-3</v>
      </c>
      <c r="J72" s="73">
        <f t="shared" si="0"/>
        <v>13.54656632173095</v>
      </c>
      <c r="K72" s="74"/>
      <c r="L72" s="75"/>
    </row>
    <row r="73" spans="1:12" s="76" customFormat="1" ht="26.25" customHeight="1" x14ac:dyDescent="0.25">
      <c r="A73" s="77">
        <v>51</v>
      </c>
      <c r="B73" s="78">
        <v>50</v>
      </c>
      <c r="C73" s="68">
        <f>VLOOKUP(B73,'[1]База спортсменов'!A:H,2,FALSE)</f>
        <v>10034929276</v>
      </c>
      <c r="D73" s="69" t="str">
        <f>VLOOKUP(B73,'[1]База спортсменов'!A:H,3,FALSE)</f>
        <v>КАДОЧНИКОВА Ангелина</v>
      </c>
      <c r="E73" s="70" t="str">
        <f>VLOOKUP(B73,'[1]База спортсменов'!A:H,4,FALSE)</f>
        <v>31.07.2000</v>
      </c>
      <c r="F73" s="67" t="str">
        <f>VLOOKUP(B73,'[1]База спортсменов'!A:H,5,FALSE)</f>
        <v>КМС</v>
      </c>
      <c r="G73" s="71" t="str">
        <f>VLOOKUP(B73,'[1]База спортсменов'!A:H,6,FALSE)</f>
        <v>Челябинская область</v>
      </c>
      <c r="H73" s="79">
        <v>2.4940856481481481E-2</v>
      </c>
      <c r="I73" s="72">
        <f t="shared" si="1"/>
        <v>6.5146990740740721E-3</v>
      </c>
      <c r="J73" s="73">
        <f t="shared" si="0"/>
        <v>13.364269141531322</v>
      </c>
      <c r="K73" s="74"/>
      <c r="L73" s="75"/>
    </row>
    <row r="74" spans="1:12" s="76" customFormat="1" ht="26.25" customHeight="1" x14ac:dyDescent="0.25">
      <c r="A74" s="77">
        <v>52</v>
      </c>
      <c r="B74" s="78">
        <v>33</v>
      </c>
      <c r="C74" s="68">
        <f>VLOOKUP(B74,'[1]База спортсменов'!A:H,2,FALSE)</f>
        <v>10034951508</v>
      </c>
      <c r="D74" s="69" t="str">
        <f>VLOOKUP(B74,'[1]База спортсменов'!A:H,3,FALSE)</f>
        <v>ОСОВИНА Ксения</v>
      </c>
      <c r="E74" s="70" t="str">
        <f>VLOOKUP(B74,'[1]База спортсменов'!A:H,4,FALSE)</f>
        <v>20.12.1999</v>
      </c>
      <c r="F74" s="67" t="str">
        <f>VLOOKUP(B74,'[1]База спортсменов'!A:H,5,FALSE)</f>
        <v>КМС</v>
      </c>
      <c r="G74" s="71" t="str">
        <f>VLOOKUP(B74,'[1]База спортсменов'!A:H,6,FALSE)</f>
        <v>Московская область</v>
      </c>
      <c r="H74" s="79">
        <v>2.5734722222222225E-2</v>
      </c>
      <c r="I74" s="72">
        <f t="shared" si="1"/>
        <v>7.3085648148148163E-3</v>
      </c>
      <c r="J74" s="73">
        <f t="shared" si="0"/>
        <v>12.955465587044534</v>
      </c>
      <c r="K74" s="74"/>
      <c r="L74" s="75"/>
    </row>
    <row r="75" spans="1:12" s="76" customFormat="1" ht="26.25" customHeight="1" x14ac:dyDescent="0.25">
      <c r="A75" s="77">
        <v>53</v>
      </c>
      <c r="B75" s="78">
        <v>40</v>
      </c>
      <c r="C75" s="68">
        <f>VLOOKUP(B75,'[1]База спортсменов'!A:H,2,FALSE)</f>
        <v>10036021437</v>
      </c>
      <c r="D75" s="69" t="str">
        <f>VLOOKUP(B75,'[1]База спортсменов'!A:H,3,FALSE)</f>
        <v>ВОЛОДИНА Софья</v>
      </c>
      <c r="E75" s="70" t="str">
        <f>VLOOKUP(B75,'[1]База спортсменов'!A:H,4,FALSE)</f>
        <v>15.02.2002</v>
      </c>
      <c r="F75" s="67" t="str">
        <f>VLOOKUP(B75,'[1]База спортсменов'!A:H,5,FALSE)</f>
        <v>КМС</v>
      </c>
      <c r="G75" s="71" t="str">
        <f>VLOOKUP(B75,'[1]База спортсменов'!A:H,6,FALSE)</f>
        <v>Ростовская область</v>
      </c>
      <c r="H75" s="79">
        <v>2.7137847222222219E-2</v>
      </c>
      <c r="I75" s="72">
        <f t="shared" si="1"/>
        <v>8.711689814814811E-3</v>
      </c>
      <c r="J75" s="73">
        <f t="shared" si="0"/>
        <v>12.281449893390192</v>
      </c>
      <c r="K75" s="74"/>
      <c r="L75" s="75"/>
    </row>
    <row r="76" spans="1:12" s="76" customFormat="1" ht="26.25" customHeight="1" x14ac:dyDescent="0.25">
      <c r="A76" s="77">
        <v>54</v>
      </c>
      <c r="B76" s="78">
        <v>39</v>
      </c>
      <c r="C76" s="68">
        <f>VLOOKUP(B76,'[1]База спортсменов'!A:H,2,FALSE)</f>
        <v>10036016484</v>
      </c>
      <c r="D76" s="69" t="str">
        <f>VLOOKUP(B76,'[1]База спортсменов'!A:H,3,FALSE)</f>
        <v>ПЕРВУХИНА Светлана</v>
      </c>
      <c r="E76" s="70" t="str">
        <f>VLOOKUP(B76,'[1]База спортсменов'!A:H,4,FALSE)</f>
        <v>15.03.2002</v>
      </c>
      <c r="F76" s="67" t="str">
        <f>VLOOKUP(B76,'[1]База спортсменов'!A:H,5,FALSE)</f>
        <v>КМС</v>
      </c>
      <c r="G76" s="71" t="str">
        <f>VLOOKUP(B76,'[1]База спортсменов'!A:H,6,FALSE)</f>
        <v>Ростовская область</v>
      </c>
      <c r="H76" s="79">
        <v>2.8418750000000003E-2</v>
      </c>
      <c r="I76" s="72">
        <f t="shared" si="1"/>
        <v>9.9925925925925946E-3</v>
      </c>
      <c r="J76" s="73">
        <f t="shared" si="0"/>
        <v>11.731160896130346</v>
      </c>
      <c r="K76" s="74"/>
      <c r="L76" s="75"/>
    </row>
    <row r="77" spans="1:12" s="76" customFormat="1" ht="26.25" customHeight="1" x14ac:dyDescent="0.25">
      <c r="A77" s="77">
        <v>55</v>
      </c>
      <c r="B77" s="78">
        <v>27</v>
      </c>
      <c r="C77" s="68">
        <f>VLOOKUP(B77,'[1]База спортсменов'!A:H,2,FALSE)</f>
        <v>10034918970</v>
      </c>
      <c r="D77" s="69" t="str">
        <f>VLOOKUP(B77,'[1]База спортсменов'!A:H,3,FALSE)</f>
        <v>УДАЛОВА Алена</v>
      </c>
      <c r="E77" s="70" t="str">
        <f>VLOOKUP(B77,'[1]База спортсменов'!A:H,4,FALSE)</f>
        <v>26.09.2000</v>
      </c>
      <c r="F77" s="67" t="str">
        <f>VLOOKUP(B77,'[1]База спортсменов'!A:H,5,FALSE)</f>
        <v>МС</v>
      </c>
      <c r="G77" s="71" t="str">
        <f>VLOOKUP(B77,'[1]База спортсменов'!A:H,6,FALSE)</f>
        <v>Свердловская область</v>
      </c>
      <c r="H77" s="79">
        <v>2.8934837962962964E-2</v>
      </c>
      <c r="I77" s="72">
        <f t="shared" si="1"/>
        <v>1.0508680555555556E-2</v>
      </c>
      <c r="J77" s="73">
        <f t="shared" si="0"/>
        <v>11.52</v>
      </c>
      <c r="K77" s="74"/>
      <c r="L77" s="75"/>
    </row>
    <row r="78" spans="1:12" s="76" customFormat="1" ht="26.25" customHeight="1" x14ac:dyDescent="0.25">
      <c r="A78" s="77" t="s">
        <v>37</v>
      </c>
      <c r="B78" s="78">
        <v>5</v>
      </c>
      <c r="C78" s="68">
        <f>VLOOKUP(B78,'[1]База спортсменов'!A:H,2,FALSE)</f>
        <v>10064705044</v>
      </c>
      <c r="D78" s="69" t="str">
        <f>VLOOKUP(B78,'[1]База спортсменов'!A:H,3,FALSE)</f>
        <v>ГРУМАНДЬ Кристина</v>
      </c>
      <c r="E78" s="70" t="str">
        <f>VLOOKUP(B78,'[1]База спортсменов'!A:H,4,FALSE)</f>
        <v>27.04.1996</v>
      </c>
      <c r="F78" s="67" t="str">
        <f>VLOOKUP(B78,'[1]База спортсменов'!A:H,5,FALSE)</f>
        <v>КМС</v>
      </c>
      <c r="G78" s="71" t="str">
        <f>VLOOKUP(B78,'[1]База спортсменов'!A:H,6,FALSE)</f>
        <v>Тульская область</v>
      </c>
      <c r="H78" s="79"/>
      <c r="I78" s="72" t="str">
        <f t="shared" si="1"/>
        <v/>
      </c>
      <c r="J78" s="73" t="str">
        <f t="shared" si="0"/>
        <v/>
      </c>
      <c r="K78" s="74"/>
      <c r="L78" s="75"/>
    </row>
    <row r="79" spans="1:12" s="76" customFormat="1" ht="26.25" customHeight="1" x14ac:dyDescent="0.25">
      <c r="A79" s="77" t="s">
        <v>37</v>
      </c>
      <c r="B79" s="78">
        <v>44</v>
      </c>
      <c r="C79" s="68">
        <f>VLOOKUP(B79,'[1]База спортсменов'!A:H,2,FALSE)</f>
        <v>10036081455</v>
      </c>
      <c r="D79" s="69" t="str">
        <f>VLOOKUP(B79,'[1]База спортсменов'!A:H,3,FALSE)</f>
        <v>КУЦЕНКО Анастасия</v>
      </c>
      <c r="E79" s="70" t="str">
        <f>VLOOKUP(B79,'[1]База спортсменов'!A:H,4,FALSE)</f>
        <v>14.06.2002</v>
      </c>
      <c r="F79" s="67" t="str">
        <f>VLOOKUP(B79,'[1]База спортсменов'!A:H,5,FALSE)</f>
        <v>КМС</v>
      </c>
      <c r="G79" s="71" t="str">
        <f>VLOOKUP(B79,'[1]База спортсменов'!A:H,6,FALSE)</f>
        <v>Москва</v>
      </c>
      <c r="H79" s="79"/>
      <c r="I79" s="72" t="str">
        <f t="shared" si="1"/>
        <v/>
      </c>
      <c r="J79" s="73" t="str">
        <f t="shared" si="0"/>
        <v/>
      </c>
      <c r="K79" s="74"/>
      <c r="L79" s="75"/>
    </row>
    <row r="80" spans="1:12" s="76" customFormat="1" ht="26.25" customHeight="1" x14ac:dyDescent="0.25">
      <c r="A80" s="77" t="s">
        <v>37</v>
      </c>
      <c r="B80" s="78">
        <v>53</v>
      </c>
      <c r="C80" s="68">
        <f>VLOOKUP(B80,'[1]База спортсменов'!A:H,2,FALSE)</f>
        <v>10083380473</v>
      </c>
      <c r="D80" s="69" t="str">
        <f>VLOOKUP(B80,'[1]База спортсменов'!A:H,3,FALSE)</f>
        <v>ФОМИНА Дарья</v>
      </c>
      <c r="E80" s="70" t="str">
        <f>VLOOKUP(B80,'[1]База спортсменов'!A:H,4,FALSE)</f>
        <v>01.04.2002</v>
      </c>
      <c r="F80" s="67" t="str">
        <f>VLOOKUP(B80,'[1]База спортсменов'!A:H,5,FALSE)</f>
        <v>КМС</v>
      </c>
      <c r="G80" s="71" t="str">
        <f>VLOOKUP(B80,'[1]База спортсменов'!A:H,6,FALSE)</f>
        <v>Санкт-Петербург</v>
      </c>
      <c r="H80" s="79"/>
      <c r="I80" s="72" t="str">
        <f t="shared" si="1"/>
        <v/>
      </c>
      <c r="J80" s="73" t="str">
        <f t="shared" si="0"/>
        <v/>
      </c>
      <c r="K80" s="74"/>
      <c r="L80" s="75"/>
    </row>
    <row r="81" spans="1:12" s="76" customFormat="1" ht="26.25" customHeight="1" thickBot="1" x14ac:dyDescent="0.3">
      <c r="A81" s="162" t="s">
        <v>37</v>
      </c>
      <c r="B81" s="163">
        <v>54</v>
      </c>
      <c r="C81" s="164">
        <f>VLOOKUP(B81,'[1]База спортсменов'!A:H,2,FALSE)</f>
        <v>10007739974</v>
      </c>
      <c r="D81" s="165" t="str">
        <f>VLOOKUP(B81,'[1]База спортсменов'!A:H,3,FALSE)</f>
        <v>ХАТУНЦЕВА Гульназ</v>
      </c>
      <c r="E81" s="166" t="str">
        <f>VLOOKUP(B81,'[1]База спортсменов'!A:H,4,FALSE)</f>
        <v>21.04.1994</v>
      </c>
      <c r="F81" s="167" t="str">
        <f>VLOOKUP(B81,'[1]База спортсменов'!A:H,5,FALSE)</f>
        <v>МСМК</v>
      </c>
      <c r="G81" s="168" t="str">
        <f>VLOOKUP(B81,'[1]База спортсменов'!A:H,6,FALSE)</f>
        <v>Москва</v>
      </c>
      <c r="H81" s="169"/>
      <c r="I81" s="170" t="str">
        <f t="shared" si="1"/>
        <v/>
      </c>
      <c r="J81" s="171" t="str">
        <f t="shared" si="0"/>
        <v/>
      </c>
      <c r="K81" s="163"/>
      <c r="L81" s="172"/>
    </row>
    <row r="82" spans="1:12" ht="9" customHeight="1" thickTop="1" thickBot="1" x14ac:dyDescent="0.25">
      <c r="A82" s="80"/>
      <c r="B82" s="81"/>
      <c r="C82" s="81"/>
      <c r="D82" s="82"/>
      <c r="E82" s="83"/>
      <c r="F82" s="84"/>
      <c r="G82" s="85"/>
      <c r="H82" s="86"/>
      <c r="I82" s="87"/>
      <c r="J82" s="88"/>
      <c r="K82" s="89"/>
      <c r="L82" s="89"/>
    </row>
    <row r="83" spans="1:12" ht="15.75" thickTop="1" x14ac:dyDescent="0.25">
      <c r="A83" s="90" t="s">
        <v>19</v>
      </c>
      <c r="B83" s="91"/>
      <c r="C83" s="91"/>
      <c r="D83" s="91"/>
      <c r="E83" s="161"/>
      <c r="F83" s="161"/>
      <c r="G83" s="91" t="s">
        <v>20</v>
      </c>
      <c r="H83" s="91"/>
      <c r="I83" s="91"/>
      <c r="J83" s="91"/>
      <c r="K83" s="91"/>
      <c r="L83" s="92"/>
    </row>
    <row r="84" spans="1:12" x14ac:dyDescent="0.25">
      <c r="A84" s="93" t="s">
        <v>48</v>
      </c>
      <c r="B84" s="38"/>
      <c r="C84" s="94"/>
      <c r="D84" s="95"/>
      <c r="E84" s="96"/>
      <c r="F84" s="97"/>
      <c r="G84" s="98" t="s">
        <v>21</v>
      </c>
      <c r="H84" s="99">
        <v>17</v>
      </c>
      <c r="I84" s="100"/>
      <c r="J84" s="101"/>
      <c r="K84" s="102" t="s">
        <v>22</v>
      </c>
      <c r="L84" s="103">
        <f>COUNTIF(F$23:F173,"ЗМС")</f>
        <v>0</v>
      </c>
    </row>
    <row r="85" spans="1:12" x14ac:dyDescent="0.25">
      <c r="A85" s="93" t="s">
        <v>49</v>
      </c>
      <c r="B85" s="38"/>
      <c r="C85" s="104"/>
      <c r="D85" s="104"/>
      <c r="E85" s="105"/>
      <c r="F85" s="106"/>
      <c r="G85" s="107" t="s">
        <v>23</v>
      </c>
      <c r="H85" s="99">
        <f>H86+H91</f>
        <v>59</v>
      </c>
      <c r="I85" s="108"/>
      <c r="J85" s="109"/>
      <c r="K85" s="102" t="s">
        <v>24</v>
      </c>
      <c r="L85" s="103">
        <f>COUNTIF(F$23:F173,"МСМК")</f>
        <v>2</v>
      </c>
    </row>
    <row r="86" spans="1:12" x14ac:dyDescent="0.25">
      <c r="A86" s="93" t="s">
        <v>50</v>
      </c>
      <c r="B86" s="38"/>
      <c r="C86" s="110"/>
      <c r="D86" s="38"/>
      <c r="E86" s="105"/>
      <c r="F86" s="106"/>
      <c r="G86" s="107" t="s">
        <v>25</v>
      </c>
      <c r="H86" s="99">
        <f>H87+H88+H89+H90</f>
        <v>55</v>
      </c>
      <c r="I86" s="108"/>
      <c r="J86" s="109"/>
      <c r="K86" s="102" t="s">
        <v>26</v>
      </c>
      <c r="L86" s="103">
        <f>COUNTIF(F$23:F173,"МС")</f>
        <v>29</v>
      </c>
    </row>
    <row r="87" spans="1:12" x14ac:dyDescent="0.25">
      <c r="A87" s="93" t="s">
        <v>51</v>
      </c>
      <c r="B87" s="38"/>
      <c r="C87" s="110"/>
      <c r="D87" s="95"/>
      <c r="E87" s="105"/>
      <c r="F87" s="106"/>
      <c r="G87" s="107" t="s">
        <v>27</v>
      </c>
      <c r="H87" s="99">
        <f>COUNT(A23:A174)</f>
        <v>55</v>
      </c>
      <c r="I87" s="108"/>
      <c r="J87" s="109"/>
      <c r="K87" s="102" t="s">
        <v>28</v>
      </c>
      <c r="L87" s="103">
        <f>COUNTIF(F$23:F173,"КМС")</f>
        <v>27</v>
      </c>
    </row>
    <row r="88" spans="1:12" x14ac:dyDescent="0.25">
      <c r="A88" s="93"/>
      <c r="B88" s="38"/>
      <c r="C88" s="110"/>
      <c r="D88" s="38"/>
      <c r="E88" s="105"/>
      <c r="F88" s="106"/>
      <c r="G88" s="107" t="s">
        <v>29</v>
      </c>
      <c r="H88" s="99">
        <f>COUNTIF(A23:A173,"ЛИМ")</f>
        <v>0</v>
      </c>
      <c r="I88" s="108"/>
      <c r="J88" s="109"/>
      <c r="K88" s="102" t="s">
        <v>30</v>
      </c>
      <c r="L88" s="103">
        <f>COUNTIF(F$23:F173,"1 СР")</f>
        <v>1</v>
      </c>
    </row>
    <row r="89" spans="1:12" x14ac:dyDescent="0.25">
      <c r="A89" s="93"/>
      <c r="B89" s="38"/>
      <c r="C89" s="38"/>
      <c r="D89" s="38"/>
      <c r="E89" s="105"/>
      <c r="F89" s="106"/>
      <c r="G89" s="107" t="s">
        <v>31</v>
      </c>
      <c r="H89" s="99">
        <f>COUNTIF(A23:A173,"НФ")</f>
        <v>0</v>
      </c>
      <c r="I89" s="108"/>
      <c r="J89" s="109"/>
      <c r="K89" s="102"/>
      <c r="L89" s="103"/>
    </row>
    <row r="90" spans="1:12" x14ac:dyDescent="0.25">
      <c r="A90" s="93"/>
      <c r="B90" s="38"/>
      <c r="C90" s="38"/>
      <c r="D90" s="38"/>
      <c r="E90" s="105"/>
      <c r="F90" s="106"/>
      <c r="G90" s="107" t="s">
        <v>32</v>
      </c>
      <c r="H90" s="99">
        <f>COUNTIF(A23:A173,"ДСКВ")</f>
        <v>0</v>
      </c>
      <c r="I90" s="108"/>
      <c r="J90" s="109"/>
      <c r="K90" s="102"/>
      <c r="L90" s="111"/>
    </row>
    <row r="91" spans="1:12" x14ac:dyDescent="0.25">
      <c r="A91" s="93"/>
      <c r="B91" s="38"/>
      <c r="C91" s="38"/>
      <c r="D91" s="38"/>
      <c r="E91" s="112"/>
      <c r="F91" s="113"/>
      <c r="G91" s="107" t="s">
        <v>33</v>
      </c>
      <c r="H91" s="99">
        <f>COUNTIF(A23:A173,"НС")</f>
        <v>4</v>
      </c>
      <c r="I91" s="114"/>
      <c r="J91" s="115"/>
      <c r="K91" s="102"/>
      <c r="L91" s="111"/>
    </row>
    <row r="92" spans="1:12" ht="9.75" customHeight="1" x14ac:dyDescent="0.25">
      <c r="A92" s="93"/>
      <c r="B92" s="37"/>
      <c r="C92" s="37"/>
      <c r="D92" s="38"/>
      <c r="E92" s="116"/>
      <c r="L92" s="120"/>
    </row>
    <row r="93" spans="1:12" ht="15.75" x14ac:dyDescent="0.25">
      <c r="A93" s="121" t="s">
        <v>34</v>
      </c>
      <c r="B93" s="122"/>
      <c r="C93" s="122"/>
      <c r="D93" s="122"/>
      <c r="E93" s="122"/>
      <c r="F93" s="123"/>
      <c r="G93" s="122" t="s">
        <v>35</v>
      </c>
      <c r="H93" s="122"/>
      <c r="I93" s="122" t="s">
        <v>36</v>
      </c>
      <c r="J93" s="122"/>
      <c r="K93" s="122"/>
      <c r="L93" s="124"/>
    </row>
    <row r="94" spans="1:12" x14ac:dyDescent="0.25">
      <c r="A94" s="125"/>
      <c r="B94" s="4"/>
      <c r="C94" s="4"/>
      <c r="D94" s="4"/>
      <c r="E94" s="4"/>
      <c r="F94" s="126"/>
      <c r="G94" s="126"/>
      <c r="H94" s="126"/>
      <c r="I94" s="126"/>
      <c r="J94" s="126"/>
      <c r="K94" s="126"/>
      <c r="L94" s="127"/>
    </row>
    <row r="95" spans="1:12" x14ac:dyDescent="0.25">
      <c r="A95" s="128"/>
      <c r="D95" s="129"/>
      <c r="E95" s="131"/>
      <c r="F95" s="129"/>
      <c r="G95" s="129"/>
      <c r="I95" s="117"/>
      <c r="J95" s="129"/>
      <c r="K95" s="129"/>
      <c r="L95" s="130"/>
    </row>
    <row r="96" spans="1:12" x14ac:dyDescent="0.25">
      <c r="A96" s="128"/>
      <c r="D96" s="129"/>
      <c r="E96" s="131"/>
      <c r="F96" s="129"/>
      <c r="G96" s="129"/>
      <c r="I96" s="117"/>
      <c r="J96" s="129"/>
      <c r="K96" s="129"/>
      <c r="L96" s="130"/>
    </row>
    <row r="97" spans="1:12" x14ac:dyDescent="0.25">
      <c r="A97" s="128"/>
      <c r="D97" s="129"/>
      <c r="E97" s="131"/>
      <c r="F97" s="129"/>
      <c r="G97" s="129"/>
      <c r="I97" s="117"/>
      <c r="J97" s="129"/>
      <c r="K97" s="129"/>
      <c r="L97" s="130"/>
    </row>
    <row r="98" spans="1:12" x14ac:dyDescent="0.25">
      <c r="A98" s="128"/>
      <c r="D98" s="129"/>
      <c r="E98" s="131"/>
      <c r="F98" s="129"/>
      <c r="G98" s="129"/>
      <c r="I98" s="117"/>
      <c r="J98" s="129"/>
      <c r="K98" s="129"/>
      <c r="L98" s="130"/>
    </row>
    <row r="99" spans="1:12" x14ac:dyDescent="0.25">
      <c r="A99" s="125"/>
      <c r="B99" s="4"/>
      <c r="C99" s="4"/>
      <c r="D99" s="4"/>
      <c r="E99" s="4"/>
      <c r="F99" s="4"/>
      <c r="G99" s="4"/>
      <c r="H99" s="4"/>
      <c r="I99" s="4"/>
      <c r="J99" s="4"/>
      <c r="K99" s="4"/>
      <c r="L99" s="137"/>
    </row>
    <row r="100" spans="1:12" x14ac:dyDescent="0.25">
      <c r="A100" s="125"/>
      <c r="B100" s="4"/>
      <c r="C100" s="4"/>
      <c r="D100" s="4"/>
      <c r="E100" s="4"/>
      <c r="F100" s="138"/>
      <c r="G100" s="138"/>
      <c r="H100" s="138"/>
      <c r="I100" s="138"/>
      <c r="J100" s="138"/>
      <c r="K100" s="138"/>
      <c r="L100" s="139"/>
    </row>
    <row r="101" spans="1:12" ht="16.5" thickBot="1" x14ac:dyDescent="0.3">
      <c r="A101" s="132" t="str">
        <f>IF('[1]Список участников женщины'!E16&lt;&gt;0,'[1]Список участников женщины'!E16,"")</f>
        <v/>
      </c>
      <c r="B101" s="133"/>
      <c r="C101" s="133"/>
      <c r="D101" s="133"/>
      <c r="E101" s="133"/>
      <c r="F101" s="134"/>
      <c r="G101" s="133" t="str">
        <f>IF('[1]Список участников женщины'!E17&lt;&gt;0,'[1]Список участников женщины'!E17,"")</f>
        <v>Лелюк А.Ф. (ВК, г. Майкоп)</v>
      </c>
      <c r="H101" s="133"/>
      <c r="I101" s="133" t="str">
        <f>IF('[1]Список участников женщины'!E18&lt;&gt;0,'[1]Список участников женщины'!E18,"")</f>
        <v>Азаров С.С. (ВК, Санкт-Петербург)</v>
      </c>
      <c r="J101" s="133"/>
      <c r="K101" s="133"/>
      <c r="L101" s="135"/>
    </row>
    <row r="102" spans="1:12" ht="13.5" thickTop="1" x14ac:dyDescent="0.25"/>
  </sheetData>
  <mergeCells count="42">
    <mergeCell ref="A100:E100"/>
    <mergeCell ref="F100:L100"/>
    <mergeCell ref="A101:E101"/>
    <mergeCell ref="G101:H101"/>
    <mergeCell ref="I101:L101"/>
    <mergeCell ref="A13:E13"/>
    <mergeCell ref="A14:E14"/>
    <mergeCell ref="H15:L15"/>
    <mergeCell ref="A83:D83"/>
    <mergeCell ref="A93:E93"/>
    <mergeCell ref="G93:H93"/>
    <mergeCell ref="I93:L93"/>
    <mergeCell ref="A94:E94"/>
    <mergeCell ref="F94:L94"/>
    <mergeCell ref="A99:E99"/>
    <mergeCell ref="F99:L99"/>
    <mergeCell ref="H21:H22"/>
    <mergeCell ref="I21:I22"/>
    <mergeCell ref="J21:J22"/>
    <mergeCell ref="K21:K22"/>
    <mergeCell ref="L21:L22"/>
    <mergeCell ref="G83:L83"/>
    <mergeCell ref="A15:G15"/>
    <mergeCell ref="A21:A22"/>
    <mergeCell ref="B21:B22"/>
    <mergeCell ref="C21:C22"/>
    <mergeCell ref="D21:D22"/>
    <mergeCell ref="E21:E22"/>
    <mergeCell ref="F21:F22"/>
    <mergeCell ref="G21:G22"/>
    <mergeCell ref="A7:L7"/>
    <mergeCell ref="A8:L8"/>
    <mergeCell ref="A9:L9"/>
    <mergeCell ref="A10:L10"/>
    <mergeCell ref="A11:L11"/>
    <mergeCell ref="A12:L12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 женщины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</dc:creator>
  <cp:lastModifiedBy>Arsen</cp:lastModifiedBy>
  <dcterms:created xsi:type="dcterms:W3CDTF">2021-04-05T14:55:37Z</dcterms:created>
  <dcterms:modified xsi:type="dcterms:W3CDTF">2021-04-05T15:29:35Z</dcterms:modified>
</cp:coreProperties>
</file>