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8_{77A9F4D9-2A22-4257-96D0-A3C5ED82AE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ВС Муж Кейрин Итог" sheetId="1" r:id="rId1"/>
  </sheets>
  <externalReferences>
    <externalReference r:id="rId2"/>
  </externalReferences>
  <definedNames>
    <definedName name="_xlnm.Print_Titles" localSheetId="0">'ВС Муж Кейрин Итог'!$21:$21</definedName>
    <definedName name="_xlnm.Print_Area" localSheetId="0">'ВС Муж Кейрин Итог'!$A$1:$I$50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H50" i="1"/>
  <c r="F50" i="1"/>
  <c r="D50" i="1"/>
  <c r="H44" i="1"/>
  <c r="F44" i="1"/>
  <c r="D44" i="1"/>
</calcChain>
</file>

<file path=xl/sharedStrings.xml><?xml version="1.0" encoding="utf-8"?>
<sst xmlns="http://schemas.openxmlformats.org/spreadsheetml/2006/main" count="43" uniqueCount="43">
  <si>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</si>
  <si>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</si>
  <si>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</si>
  <si>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</si>
  <si>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</si>
  <si>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</si>
  <si>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</si>
  <si>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</si>
  <si>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МЕСТО ПРОВЕДЕНИЯ: г. Москва</t>
  </si>
  <si>
    <t>НАЧАЛО ГОНКИ:</t>
  </si>
  <si>
    <t>Номер-код ВРВС: 0080451611Я</t>
  </si>
  <si>
    <t>ДАТА ПРОВЕДЕНИЯ: 08 февраля 2025 года</t>
  </si>
  <si>
    <t>ОКОНЧАНИЕ ГОНКИ:</t>
  </si>
  <si>
    <t>№ ЕКП 2025:  2008770021031828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</si>
  <si>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</si>
  <si>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</si>
  <si>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</si>
  <si>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</si>
  <si>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</si>
  <si>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</si>
  <si>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</t>
  </si>
  <si>
    <t>дерево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</si>
  <si>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</si>
  <si>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</si>
  <si>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</si>
  <si>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</si>
  <si>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А.М.МИЛОШЕВИЧ (1 кат, г.Москва)</t>
  </si>
  <si>
    <t>ДИСТАНЦИЯ (км) / 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</si>
  <si>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</si>
  <si>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</si>
  <si>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</si>
  <si>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</si>
  <si>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</si>
  <si>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</si>
  <si>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</si>
  <si>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</si>
  <si>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</si>
  <si>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</si>
  <si>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+24</t>
  </si>
  <si>
    <t>Влажность: 65%</t>
  </si>
  <si>
    <t>нс</t>
  </si>
  <si>
    <t>Коммюнике: *31 Григорьев Платон  (10103549100) штраф 2000 руб. представителю команды Юсупову Р.С.(10151029485) за отсутствие гонщика на старте после его подтверждения без уважительной причины.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</si>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</sst>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8">
    <xf numFmtId="0" fontId="0" fillId="0" borderId="0" xfId="0"/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vertical="center"/>
    </xf>
    <xf numFmtId="1" fontId="9" fillId="0" borderId="0" xfId="1" applyNumberFormat="1" applyFont="1" applyBorder="1" applyAlignment="1">
      <alignment vertical="center"/>
    </xf>
    <xf numFmtId="14" fontId="9" fillId="0" borderId="0" xfId="1" applyNumberFormat="1" applyFont="1" applyBorder="1" applyAlignment="1">
      <alignment horizontal="right" vertical="center"/>
    </xf>
    <xf numFmtId="49" fontId="9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14" fontId="8" fillId="0" borderId="0" xfId="1" applyNumberFormat="1" applyFont="1" applyBorder="1" applyAlignment="1">
      <alignment vertical="center"/>
    </xf>
    <xf numFmtId="0" fontId="13" fillId="3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2" fontId="13" fillId="0" borderId="1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0" fillId="2" borderId="3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center" vertical="center"/>
    </xf>
    <xf numFmtId="14" fontId="15" fillId="0" borderId="0" xfId="1" applyNumberFormat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9" fontId="15" fillId="0" borderId="0" xfId="1" applyNumberFormat="1" applyFont="1" applyBorder="1" applyAlignment="1">
      <alignment horizontal="center" vertical="center"/>
    </xf>
    <xf numFmtId="14" fontId="15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14" fontId="10" fillId="2" borderId="1" xfId="2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</cellXfs>
  <cellStyles count="3">
    <cellStyle name="Обычный" xfId="0" builtinId="0"/>
    <cellStyle name="Обычный 2 2" xfId="1" xr:uid="{00000000-0005-0000-0000-000001000000}"/>
    <cellStyle name="Обычный_Стартовый протокол Смирнов_20101106_Results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0</xdr:colOff>
      <xdr:row>3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04877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453" y="432904"/>
          <a:ext cx="1139890" cy="995845"/>
        </a:xfrm>
        <a:prstGeom prst="rect">
          <a:avLst/>
        </a:prstGeom>
      </xdr:spPr>
    </xdr:pic>
    <xdr:clientData/>
  </xdr:twoCellAnchor>
  <xdr:twoCellAnchor editAs="oneCell">
    <xdr:from>
      <xdr:col>7</xdr:col>
      <xdr:colOff>1409701</xdr:colOff>
      <xdr:row>0</xdr:row>
      <xdr:rowOff>344648</xdr:rowOff>
    </xdr:from>
    <xdr:to>
      <xdr:col>8</xdr:col>
      <xdr:colOff>1491053</xdr:colOff>
      <xdr:row>4</xdr:row>
      <xdr:rowOff>38100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772310" y="344648"/>
          <a:ext cx="1826221" cy="1239539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304800</xdr:colOff>
      <xdr:row>44</xdr:row>
      <xdr:rowOff>190500</xdr:rowOff>
    </xdr:from>
    <xdr:to>
      <xdr:col>6</xdr:col>
      <xdr:colOff>1504950</xdr:colOff>
      <xdr:row>45</xdr:row>
      <xdr:rowOff>581068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000" y="12077700"/>
          <a:ext cx="1200150" cy="685843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44</xdr:row>
      <xdr:rowOff>129874</xdr:rowOff>
    </xdr:from>
    <xdr:to>
      <xdr:col>3</xdr:col>
      <xdr:colOff>2933700</xdr:colOff>
      <xdr:row>46</xdr:row>
      <xdr:rowOff>1529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14850" y="12017074"/>
          <a:ext cx="1238250" cy="818864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857250</xdr:colOff>
      <xdr:row>44</xdr:row>
      <xdr:rowOff>190500</xdr:rowOff>
    </xdr:from>
    <xdr:to>
      <xdr:col>8</xdr:col>
      <xdr:colOff>813959</xdr:colOff>
      <xdr:row>45</xdr:row>
      <xdr:rowOff>501449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858875" y="12077700"/>
          <a:ext cx="1652159" cy="606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8;&#1089;&#1077;&#1085;/AppData/Local/Temp/56743a2f-6045-4212-b222-88e9c258c280_11-02-2025_13-29-02.zip.280/2008770021031828%20&#1042;&#1057;%20&#1052;&#1091;&#1078;&#1095;&#1080;&#1085;&#1099;%20&#1050;&#1077;&#1081;&#1088;&#1080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Сумма этапов"/>
      <sheetName val="ЧР 1000мсх Жен 2 эт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ВС Муж Кейрин Итог 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50"/>
  <sheetViews>
    <sheetView tabSelected="1" view="pageBreakPreview" zoomScale="69" zoomScaleNormal="90" zoomScaleSheetLayoutView="69" workbookViewId="0">
      <selection activeCell="A11" sqref="A11:I11"/>
    </sheetView>
  </sheetViews>
  <sheetFormatPr defaultColWidth="9.33203125" defaultRowHeight="13.8" x14ac:dyDescent="0.3"/>
  <cols>
    <col min="1" max="1" width="9.33203125" style="5" customWidth="1"/>
    <col min="2" max="2" width="10.5546875" style="26" customWidth="1"/>
    <col min="3" max="3" width="22.44140625" style="26" customWidth="1"/>
    <col min="4" max="4" width="44.6640625" style="5" customWidth="1"/>
    <col min="5" max="5" width="30" style="27" customWidth="1"/>
    <col min="6" max="6" width="21.33203125" style="5" customWidth="1"/>
    <col min="7" max="7" width="56.6640625" style="5" customWidth="1"/>
    <col min="8" max="8" width="25.44140625" style="5" customWidth="1"/>
    <col min="9" max="9" width="29.5546875" style="5" customWidth="1"/>
    <col min="10" max="16384" width="9.33203125" style="5"/>
  </cols>
  <sheetData>
    <row r="1" spans="1:9" s="1" customFormat="1" ht="30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s="1" customFormat="1" ht="30" customHeight="1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s="1" customFormat="1" ht="30" customHeight="1" x14ac:dyDescent="0.3">
      <c r="A3" s="47" t="s">
        <v>2</v>
      </c>
      <c r="B3" s="47"/>
      <c r="C3" s="47"/>
      <c r="D3" s="47"/>
      <c r="E3" s="47"/>
      <c r="F3" s="47"/>
      <c r="G3" s="47"/>
      <c r="H3" s="47"/>
      <c r="I3" s="47"/>
    </row>
    <row r="4" spans="1:9" s="1" customFormat="1" ht="30" customHeight="1" x14ac:dyDescent="0.3">
      <c r="A4" s="47" t="s">
        <v>3</v>
      </c>
      <c r="B4" s="47"/>
      <c r="C4" s="47"/>
      <c r="D4" s="47"/>
      <c r="E4" s="47"/>
      <c r="F4" s="47"/>
      <c r="G4" s="47"/>
      <c r="H4" s="47"/>
      <c r="I4" s="47"/>
    </row>
    <row r="5" spans="1:9" s="1" customFormat="1" ht="13.2" customHeight="1" x14ac:dyDescent="0.3">
      <c r="B5" s="2"/>
      <c r="C5" s="2"/>
      <c r="E5" s="3"/>
    </row>
    <row r="6" spans="1:9" s="4" customFormat="1" ht="30" customHeight="1" x14ac:dyDescent="0.3">
      <c r="A6" s="48" t="s">
        <v>4</v>
      </c>
      <c r="B6" s="48"/>
      <c r="C6" s="48"/>
      <c r="D6" s="48"/>
      <c r="E6" s="48"/>
      <c r="F6" s="48"/>
      <c r="G6" s="48"/>
      <c r="H6" s="48"/>
      <c r="I6" s="48"/>
    </row>
    <row r="7" spans="1:9" s="1" customFormat="1" ht="30" customHeight="1" x14ac:dyDescent="0.3">
      <c r="A7" s="48" t="s">
        <v>5</v>
      </c>
      <c r="B7" s="48"/>
      <c r="C7" s="48"/>
      <c r="D7" s="48"/>
      <c r="E7" s="48"/>
      <c r="F7" s="48"/>
      <c r="G7" s="48"/>
      <c r="H7" s="48"/>
      <c r="I7" s="48"/>
    </row>
    <row r="8" spans="1:9" s="1" customFormat="1" ht="19.5" customHeight="1" x14ac:dyDescent="0.3">
      <c r="A8" s="49"/>
      <c r="B8" s="49"/>
      <c r="C8" s="49"/>
      <c r="D8" s="49"/>
      <c r="E8" s="49"/>
      <c r="F8" s="49"/>
      <c r="G8" s="49"/>
      <c r="H8" s="49"/>
      <c r="I8" s="49"/>
    </row>
    <row r="9" spans="1:9" s="1" customFormat="1" ht="30" customHeight="1" x14ac:dyDescent="0.3">
      <c r="A9" s="50" t="s">
        <v>6</v>
      </c>
      <c r="B9" s="50"/>
      <c r="C9" s="50"/>
      <c r="D9" s="50"/>
      <c r="E9" s="50"/>
      <c r="F9" s="50"/>
      <c r="G9" s="50"/>
      <c r="H9" s="50"/>
      <c r="I9" s="50"/>
    </row>
    <row r="10" spans="1:9" s="1" customFormat="1" ht="30" customHeight="1" x14ac:dyDescent="0.3">
      <c r="A10" s="50" t="s">
        <v>7</v>
      </c>
      <c r="B10" s="50"/>
      <c r="C10" s="50"/>
      <c r="D10" s="50"/>
      <c r="E10" s="50"/>
      <c r="F10" s="50"/>
      <c r="G10" s="50"/>
      <c r="H10" s="50"/>
      <c r="I10" s="50"/>
    </row>
    <row r="11" spans="1:9" s="1" customFormat="1" ht="30" customHeight="1" x14ac:dyDescent="0.3">
      <c r="A11" s="50" t="s">
        <v>42</v>
      </c>
      <c r="B11" s="50"/>
      <c r="C11" s="50"/>
      <c r="D11" s="50"/>
      <c r="E11" s="50"/>
      <c r="F11" s="50"/>
      <c r="G11" s="50"/>
      <c r="H11" s="50"/>
      <c r="I11" s="50"/>
    </row>
    <row r="12" spans="1:9" ht="12" customHeight="1" x14ac:dyDescent="0.3">
      <c r="A12" s="51"/>
      <c r="B12" s="51"/>
      <c r="C12" s="51"/>
      <c r="D12" s="51"/>
      <c r="E12" s="51"/>
      <c r="F12" s="51"/>
      <c r="G12" s="51"/>
      <c r="H12" s="51"/>
      <c r="I12" s="51"/>
    </row>
    <row r="13" spans="1:9" ht="18" x14ac:dyDescent="0.3">
      <c r="A13" s="6" t="s">
        <v>8</v>
      </c>
      <c r="B13" s="7"/>
      <c r="C13" s="7"/>
      <c r="D13" s="8"/>
      <c r="E13" s="9"/>
      <c r="F13" s="6"/>
      <c r="G13" s="10" t="s">
        <v>9</v>
      </c>
      <c r="H13" s="6"/>
      <c r="I13" s="11" t="s">
        <v>10</v>
      </c>
    </row>
    <row r="14" spans="1:9" ht="18" x14ac:dyDescent="0.3">
      <c r="A14" s="12" t="s">
        <v>11</v>
      </c>
      <c r="B14" s="7"/>
      <c r="C14" s="7"/>
      <c r="D14" s="8"/>
      <c r="E14" s="9"/>
      <c r="F14" s="6"/>
      <c r="G14" s="10" t="s">
        <v>12</v>
      </c>
      <c r="H14" s="6"/>
      <c r="I14" s="11" t="s">
        <v>13</v>
      </c>
    </row>
    <row r="15" spans="1:9" ht="18.75" customHeight="1" x14ac:dyDescent="0.3">
      <c r="A15" s="46" t="s">
        <v>14</v>
      </c>
      <c r="B15" s="46"/>
      <c r="C15" s="46"/>
      <c r="D15" s="46"/>
      <c r="E15" s="46"/>
      <c r="F15" s="46"/>
      <c r="G15" s="46"/>
      <c r="H15" s="46" t="s">
        <v>15</v>
      </c>
      <c r="I15" s="46"/>
    </row>
    <row r="16" spans="1:9" ht="14.4" x14ac:dyDescent="0.3">
      <c r="A16" s="13"/>
      <c r="B16" s="14"/>
      <c r="C16" s="14"/>
      <c r="D16" s="13"/>
      <c r="E16" s="15"/>
      <c r="F16" s="13"/>
      <c r="G16" s="16" t="s">
        <v>16</v>
      </c>
      <c r="H16" s="17" t="s">
        <v>17</v>
      </c>
    </row>
    <row r="17" spans="1:9" ht="18" x14ac:dyDescent="0.3">
      <c r="A17" s="18" t="s">
        <v>18</v>
      </c>
      <c r="B17" s="7"/>
      <c r="C17" s="7"/>
      <c r="D17" s="6"/>
      <c r="E17" s="9"/>
      <c r="F17" s="6"/>
      <c r="G17" s="11" t="s">
        <v>19</v>
      </c>
      <c r="H17" s="19" t="s">
        <v>20</v>
      </c>
      <c r="I17" s="20" t="s">
        <v>21</v>
      </c>
    </row>
    <row r="18" spans="1:9" ht="18" x14ac:dyDescent="0.3">
      <c r="A18" s="18" t="s">
        <v>22</v>
      </c>
      <c r="B18" s="21"/>
      <c r="C18" s="21"/>
      <c r="D18" s="11"/>
      <c r="E18" s="22"/>
      <c r="F18" s="18"/>
      <c r="G18" s="11" t="s">
        <v>23</v>
      </c>
      <c r="H18" s="19" t="s">
        <v>24</v>
      </c>
      <c r="I18" s="23">
        <v>333</v>
      </c>
    </row>
    <row r="19" spans="1:9" ht="18" x14ac:dyDescent="0.3">
      <c r="A19" s="18" t="s">
        <v>25</v>
      </c>
      <c r="B19" s="7"/>
      <c r="C19" s="7"/>
      <c r="D19" s="11"/>
      <c r="E19" s="24"/>
      <c r="F19" s="6"/>
      <c r="G19" s="11" t="s">
        <v>26</v>
      </c>
      <c r="H19" s="19" t="s">
        <v>27</v>
      </c>
      <c r="I19" s="25"/>
    </row>
    <row r="20" spans="1:9" ht="6.75" customHeight="1" x14ac:dyDescent="0.3"/>
    <row r="21" spans="1:9" ht="20.399999999999999" customHeight="1" x14ac:dyDescent="0.3">
      <c r="A21" s="46" t="s">
        <v>28</v>
      </c>
      <c r="B21" s="52" t="s">
        <v>29</v>
      </c>
      <c r="C21" s="52" t="s">
        <v>30</v>
      </c>
      <c r="D21" s="52" t="s">
        <v>31</v>
      </c>
      <c r="E21" s="61" t="s">
        <v>32</v>
      </c>
      <c r="F21" s="52" t="s">
        <v>33</v>
      </c>
      <c r="G21" s="52" t="s">
        <v>34</v>
      </c>
      <c r="H21" s="53" t="s">
        <v>35</v>
      </c>
      <c r="I21" s="53" t="s">
        <v>36</v>
      </c>
    </row>
    <row r="22" spans="1:9" ht="20.399999999999999" customHeight="1" x14ac:dyDescent="0.3">
      <c r="A22" s="46"/>
      <c r="B22" s="52"/>
      <c r="C22" s="52"/>
      <c r="D22" s="52"/>
      <c r="E22" s="61"/>
      <c r="F22" s="52"/>
      <c r="G22" s="52"/>
      <c r="H22" s="53"/>
      <c r="I22" s="53"/>
    </row>
    <row r="23" spans="1:9" s="32" customFormat="1" ht="30" customHeight="1" x14ac:dyDescent="0.3">
      <c r="A23" s="28">
        <v>1</v>
      </c>
      <c r="B23" s="66">
        <v>93</v>
      </c>
      <c r="C23" s="29">
        <f>VLOOKUP(B23,[1]Список!$A$1:$F$551,2,0)</f>
        <v>10103577792</v>
      </c>
      <c r="D23" s="29" t="str">
        <f>VLOOKUP(B23,[1]Список!$A$1:$F$551,3,0)</f>
        <v>АЛЕКСЕЕВ Лаврентий</v>
      </c>
      <c r="E23" s="30">
        <f>VLOOKUP(B23,[1]Список!$A$1:$F$551,4,0)</f>
        <v>37602</v>
      </c>
      <c r="F23" s="29" t="str">
        <f>VLOOKUP(B23,[1]Список!$A$1:$F$551,5,0)</f>
        <v>МС</v>
      </c>
      <c r="G23" s="29" t="str">
        <f>VLOOKUP(B23,[1]Список!$A$1:$F$551,6,0)</f>
        <v>Санкт-Петербург</v>
      </c>
      <c r="H23" s="28"/>
      <c r="I23" s="31"/>
    </row>
    <row r="24" spans="1:9" s="32" customFormat="1" ht="30" customHeight="1" x14ac:dyDescent="0.3">
      <c r="A24" s="28">
        <v>2</v>
      </c>
      <c r="B24" s="66">
        <v>2</v>
      </c>
      <c r="C24" s="29">
        <f>VLOOKUP(B24,[1]Список!$A$1:$F$551,2,0)</f>
        <v>10076948161</v>
      </c>
      <c r="D24" s="29" t="str">
        <f>VLOOKUP(B24,[1]Список!$A$1:$F$551,3,0)</f>
        <v>ЯВЕНКОВ Александр</v>
      </c>
      <c r="E24" s="30">
        <f>VLOOKUP(B24,[1]Список!$A$1:$F$551,4,0)</f>
        <v>38092</v>
      </c>
      <c r="F24" s="29" t="str">
        <f>VLOOKUP(B24,[1]Список!$A$1:$F$551,5,0)</f>
        <v>МС</v>
      </c>
      <c r="G24" s="29" t="str">
        <f>VLOOKUP(B24,[1]Список!$A$1:$F$551,6,0)</f>
        <v>Москва</v>
      </c>
      <c r="H24" s="28"/>
      <c r="I24" s="31"/>
    </row>
    <row r="25" spans="1:9" s="32" customFormat="1" ht="30" customHeight="1" x14ac:dyDescent="0.3">
      <c r="A25" s="28">
        <v>3</v>
      </c>
      <c r="B25" s="66">
        <v>28</v>
      </c>
      <c r="C25" s="29">
        <f>VLOOKUP(B25,[1]Список!$A$1:$F$551,2,0)</f>
        <v>10036021740</v>
      </c>
      <c r="D25" s="29" t="str">
        <f>VLOOKUP(B25,[1]Список!$A$1:$F$551,3,0)</f>
        <v>ШЕРСТЕНИКИН Алексей</v>
      </c>
      <c r="E25" s="30">
        <f>VLOOKUP(B25,[1]Список!$A$1:$F$551,4,0)</f>
        <v>37340</v>
      </c>
      <c r="F25" s="29" t="str">
        <f>VLOOKUP(B25,[1]Список!$A$1:$F$551,5,0)</f>
        <v>МС</v>
      </c>
      <c r="G25" s="29" t="str">
        <f>VLOOKUP(B25,[1]Список!$A$1:$F$551,6,0)</f>
        <v>Москва</v>
      </c>
      <c r="H25" s="28"/>
      <c r="I25" s="31"/>
    </row>
    <row r="26" spans="1:9" s="32" customFormat="1" ht="30" customHeight="1" x14ac:dyDescent="0.3">
      <c r="A26" s="28">
        <v>4</v>
      </c>
      <c r="B26" s="66">
        <v>36</v>
      </c>
      <c r="C26" s="29" t="str">
        <f>VLOOKUP(B26,[1]Список!$A$1:$F$551,2,0)</f>
        <v>10090423683</v>
      </c>
      <c r="D26" s="29" t="str">
        <f>VLOOKUP(B26,[1]Список!$A$1:$F$551,3,0)</f>
        <v>ШЕШЕНИН Андрей</v>
      </c>
      <c r="E26" s="30">
        <f>VLOOKUP(B26,[1]Список!$A$1:$F$551,4,0)</f>
        <v>38945</v>
      </c>
      <c r="F26" s="29" t="str">
        <f>VLOOKUP(B26,[1]Список!$A$1:$F$551,5,0)</f>
        <v>КМС</v>
      </c>
      <c r="G26" s="29" t="str">
        <f>VLOOKUP(B26,[1]Список!$A$1:$F$551,6,0)</f>
        <v>Москва</v>
      </c>
      <c r="H26" s="28"/>
      <c r="I26" s="31"/>
    </row>
    <row r="27" spans="1:9" s="32" customFormat="1" ht="30" customHeight="1" x14ac:dyDescent="0.3">
      <c r="A27" s="28">
        <v>5</v>
      </c>
      <c r="B27" s="66">
        <v>73</v>
      </c>
      <c r="C27" s="29">
        <f>VLOOKUP(B27,[1]Список!$A$1:$F$551,2,0)</f>
        <v>10015266972</v>
      </c>
      <c r="D27" s="29" t="str">
        <f>VLOOKUP(B27,[1]Список!$A$1:$F$551,3,0)</f>
        <v>НЕСТЕРОВ Дмитрий</v>
      </c>
      <c r="E27" s="30">
        <f>VLOOKUP(B27,[1]Список!$A$1:$F$551,4,0)</f>
        <v>36202</v>
      </c>
      <c r="F27" s="29" t="str">
        <f>VLOOKUP(B27,[1]Список!$A$1:$F$551,5,0)</f>
        <v>МСМК</v>
      </c>
      <c r="G27" s="29" t="str">
        <f>VLOOKUP(B27,[1]Список!$A$1:$F$551,6,0)</f>
        <v>Тульская область</v>
      </c>
      <c r="H27" s="28"/>
      <c r="I27" s="31"/>
    </row>
    <row r="28" spans="1:9" s="32" customFormat="1" ht="30" customHeight="1" x14ac:dyDescent="0.3">
      <c r="A28" s="28">
        <v>6</v>
      </c>
      <c r="B28" s="66">
        <v>72</v>
      </c>
      <c r="C28" s="29">
        <f>VLOOKUP(B28,[1]Список!$A$1:$F$551,2,0)</f>
        <v>10007772108</v>
      </c>
      <c r="D28" s="29" t="str">
        <f>VLOOKUP(B28,[1]Список!$A$1:$F$551,3,0)</f>
        <v>ДУБЧЕНКО Александр</v>
      </c>
      <c r="E28" s="30">
        <f>VLOOKUP(B28,[1]Список!$A$1:$F$551,4,0)</f>
        <v>34749</v>
      </c>
      <c r="F28" s="29" t="str">
        <f>VLOOKUP(B28,[1]Список!$A$1:$F$551,5,0)</f>
        <v>МСМК</v>
      </c>
      <c r="G28" s="29" t="str">
        <f>VLOOKUP(B28,[1]Список!$A$1:$F$551,6,0)</f>
        <v>Тульская область</v>
      </c>
      <c r="H28" s="28"/>
      <c r="I28" s="31"/>
    </row>
    <row r="29" spans="1:9" s="32" customFormat="1" ht="30" customHeight="1" x14ac:dyDescent="0.3">
      <c r="A29" s="28">
        <v>7</v>
      </c>
      <c r="B29" s="66">
        <v>77</v>
      </c>
      <c r="C29" s="29">
        <f>VLOOKUP(B29,[1]Список!$A$1:$F$551,2,0)</f>
        <v>10034934431</v>
      </c>
      <c r="D29" s="29" t="str">
        <f>VLOOKUP(B29,[1]Список!$A$1:$F$551,3,0)</f>
        <v>НАУМОВ Максим</v>
      </c>
      <c r="E29" s="30">
        <f>VLOOKUP(B29,[1]Список!$A$1:$F$551,4,0)</f>
        <v>36630</v>
      </c>
      <c r="F29" s="29" t="str">
        <f>VLOOKUP(B29,[1]Список!$A$1:$F$551,5,0)</f>
        <v>МС</v>
      </c>
      <c r="G29" s="29" t="str">
        <f>VLOOKUP(B29,[1]Список!$A$1:$F$551,6,0)</f>
        <v>Тульская область</v>
      </c>
      <c r="H29" s="28"/>
      <c r="I29" s="31"/>
    </row>
    <row r="30" spans="1:9" s="32" customFormat="1" ht="30" customHeight="1" x14ac:dyDescent="0.3">
      <c r="A30" s="28">
        <v>8</v>
      </c>
      <c r="B30" s="66">
        <v>35</v>
      </c>
      <c r="C30" s="29" t="str">
        <f>VLOOKUP(B30,[1]Список!$A$1:$F$551,2,0)</f>
        <v>10058292233</v>
      </c>
      <c r="D30" s="29" t="str">
        <f>VLOOKUP(B30,[1]Список!$A$1:$F$551,3,0)</f>
        <v>КИСЛИЦИН Николай</v>
      </c>
      <c r="E30" s="30">
        <f>VLOOKUP(B30,[1]Список!$A$1:$F$551,4,0)</f>
        <v>38899</v>
      </c>
      <c r="F30" s="29" t="str">
        <f>VLOOKUP(B30,[1]Список!$A$1:$F$551,5,0)</f>
        <v>КМС</v>
      </c>
      <c r="G30" s="29" t="str">
        <f>VLOOKUP(B30,[1]Список!$A$1:$F$551,6,0)</f>
        <v>Москва</v>
      </c>
      <c r="H30" s="28"/>
      <c r="I30" s="31"/>
    </row>
    <row r="31" spans="1:9" s="32" customFormat="1" ht="30" customHeight="1" x14ac:dyDescent="0.3">
      <c r="A31" s="28">
        <v>9</v>
      </c>
      <c r="B31" s="66">
        <v>7</v>
      </c>
      <c r="C31" s="29">
        <f>VLOOKUP(B31,[1]Список!$A$1:$F$551,2,0)</f>
        <v>10053869942</v>
      </c>
      <c r="D31" s="29" t="str">
        <f>VLOOKUP(B31,[1]Список!$A$1:$F$551,3,0)</f>
        <v>БИРЮКОВ Никита</v>
      </c>
      <c r="E31" s="30">
        <f>VLOOKUP(B31,[1]Список!$A$1:$F$551,4,0)</f>
        <v>37988</v>
      </c>
      <c r="F31" s="29" t="str">
        <f>VLOOKUP(B31,[1]Список!$A$1:$F$551,5,0)</f>
        <v>МС</v>
      </c>
      <c r="G31" s="29" t="str">
        <f>VLOOKUP(B31,[1]Список!$A$1:$F$551,6,0)</f>
        <v>Москва</v>
      </c>
      <c r="H31" s="28"/>
      <c r="I31" s="31"/>
    </row>
    <row r="32" spans="1:9" s="32" customFormat="1" ht="30" customHeight="1" x14ac:dyDescent="0.3">
      <c r="A32" s="28">
        <v>10</v>
      </c>
      <c r="B32" s="66">
        <v>33</v>
      </c>
      <c r="C32" s="29" t="str">
        <f>VLOOKUP(B32,[1]Список!$A$1:$F$551,2,0)</f>
        <v>10090182395</v>
      </c>
      <c r="D32" s="29" t="str">
        <f>VLOOKUP(B32,[1]Список!$A$1:$F$551,3,0)</f>
        <v>ШУКУРОВ Тимур</v>
      </c>
      <c r="E32" s="30">
        <f>VLOOKUP(B32,[1]Список!$A$1:$F$551,4,0)</f>
        <v>38552</v>
      </c>
      <c r="F32" s="29" t="str">
        <f>VLOOKUP(B32,[1]Список!$A$1:$F$551,5,0)</f>
        <v>МС</v>
      </c>
      <c r="G32" s="29" t="str">
        <f>VLOOKUP(B32,[1]Список!$A$1:$F$551,6,0)</f>
        <v>Москва</v>
      </c>
      <c r="H32" s="28"/>
      <c r="I32" s="31"/>
    </row>
    <row r="33" spans="1:9" s="32" customFormat="1" ht="30" customHeight="1" x14ac:dyDescent="0.3">
      <c r="A33" s="28">
        <v>11</v>
      </c>
      <c r="B33" s="66">
        <v>3</v>
      </c>
      <c r="C33" s="29">
        <f>VLOOKUP(B33,[1]Список!$A$1:$F$551,2,0)</f>
        <v>10130335345</v>
      </c>
      <c r="D33" s="29" t="str">
        <f>VLOOKUP(B33,[1]Список!$A$1:$F$551,3,0)</f>
        <v>МЕРЕМЕРЕНКО Дмитрий</v>
      </c>
      <c r="E33" s="30">
        <f>VLOOKUP(B33,[1]Список!$A$1:$F$551,4,0)</f>
        <v>38821</v>
      </c>
      <c r="F33" s="29" t="str">
        <f>VLOOKUP(B33,[1]Список!$A$1:$F$551,5,0)</f>
        <v>КМС</v>
      </c>
      <c r="G33" s="29" t="str">
        <f>VLOOKUP(B33,[1]Список!$A$1:$F$551,6,0)</f>
        <v>Москва</v>
      </c>
      <c r="H33" s="28"/>
      <c r="I33" s="31"/>
    </row>
    <row r="34" spans="1:9" s="32" customFormat="1" ht="30" customHeight="1" x14ac:dyDescent="0.3">
      <c r="A34" s="28">
        <v>12</v>
      </c>
      <c r="B34" s="66">
        <v>1</v>
      </c>
      <c r="C34" s="29">
        <f>VLOOKUP(B34,[1]Список!$A$1:$F$551,2,0)</f>
        <v>10034956154</v>
      </c>
      <c r="D34" s="29" t="str">
        <f>VLOOKUP(B34,[1]Список!$A$1:$F$551,3,0)</f>
        <v>БУРЛАКОВ Данила</v>
      </c>
      <c r="E34" s="30">
        <f>VLOOKUP(B34,[1]Список!$A$1:$F$551,4,0)</f>
        <v>36828</v>
      </c>
      <c r="F34" s="29" t="str">
        <f>VLOOKUP(B34,[1]Список!$A$1:$F$551,5,0)</f>
        <v>МС</v>
      </c>
      <c r="G34" s="29" t="str">
        <f>VLOOKUP(B34,[1]Список!$A$1:$F$551,6,0)</f>
        <v>Москва</v>
      </c>
      <c r="H34" s="28"/>
      <c r="I34" s="31"/>
    </row>
    <row r="35" spans="1:9" s="32" customFormat="1" ht="30" customHeight="1" x14ac:dyDescent="0.3">
      <c r="A35" s="28">
        <v>13</v>
      </c>
      <c r="B35" s="67">
        <v>38</v>
      </c>
      <c r="C35" s="29">
        <f>VLOOKUP(B35,[1]Список!$A$1:$F$551,2,0)</f>
        <v>10036021942</v>
      </c>
      <c r="D35" s="29" t="str">
        <f>VLOOKUP(B35,[1]Список!$A$1:$F$551,3,0)</f>
        <v>КОШКИН Максим</v>
      </c>
      <c r="E35" s="30">
        <f>VLOOKUP(B35,[1]Список!$A$1:$F$551,4,0)</f>
        <v>37768</v>
      </c>
      <c r="F35" s="29" t="str">
        <f>VLOOKUP(B35,[1]Список!$A$1:$F$551,5,0)</f>
        <v>1 сп.р.</v>
      </c>
      <c r="G35" s="29" t="str">
        <f>VLOOKUP(B35,[1]Список!$A$1:$F$551,6,0)</f>
        <v>Москва</v>
      </c>
      <c r="H35" s="28"/>
      <c r="I35" s="31"/>
    </row>
    <row r="36" spans="1:9" s="32" customFormat="1" ht="30" customHeight="1" x14ac:dyDescent="0.3">
      <c r="A36" s="28">
        <v>13</v>
      </c>
      <c r="B36" s="67">
        <v>30</v>
      </c>
      <c r="C36" s="29" t="str">
        <f>VLOOKUP(B36,[1]Список!$A$1:$F$551,2,0)</f>
        <v>10101332446</v>
      </c>
      <c r="D36" s="29" t="str">
        <f>VLOOKUP(B36,[1]Список!$A$1:$F$551,3,0)</f>
        <v>ЮДИН Никита</v>
      </c>
      <c r="E36" s="30">
        <f>VLOOKUP(B36,[1]Список!$A$1:$F$551,4,0)</f>
        <v>38409</v>
      </c>
      <c r="F36" s="29" t="str">
        <f>VLOOKUP(B36,[1]Список!$A$1:$F$551,5,0)</f>
        <v>КМС</v>
      </c>
      <c r="G36" s="29" t="str">
        <f>VLOOKUP(B36,[1]Список!$A$1:$F$551,6,0)</f>
        <v>Москва</v>
      </c>
      <c r="H36" s="28"/>
      <c r="I36" s="31"/>
    </row>
    <row r="37" spans="1:9" s="32" customFormat="1" ht="30" customHeight="1" x14ac:dyDescent="0.3">
      <c r="A37" s="28">
        <v>15</v>
      </c>
      <c r="B37" s="67">
        <v>81</v>
      </c>
      <c r="C37" s="29">
        <f>VLOOKUP(B37,[1]Список!$A$1:$F$551,2,0)</f>
        <v>10124508776</v>
      </c>
      <c r="D37" s="29" t="str">
        <f>VLOOKUP(B37,[1]Список!$A$1:$F$551,3,0)</f>
        <v>ВАХНИН Александр</v>
      </c>
      <c r="E37" s="30">
        <f>VLOOKUP(B37,[1]Список!$A$1:$F$551,4,0)</f>
        <v>35087</v>
      </c>
      <c r="F37" s="29" t="str">
        <f>VLOOKUP(B37,[1]Список!$A$1:$F$551,5,0)</f>
        <v>КМС</v>
      </c>
      <c r="G37" s="29" t="str">
        <f>VLOOKUP(B37,[1]Список!$A$1:$F$551,6,0)</f>
        <v>Московская область</v>
      </c>
      <c r="H37" s="28"/>
      <c r="I37" s="31"/>
    </row>
    <row r="38" spans="1:9" s="32" customFormat="1" ht="30" customHeight="1" x14ac:dyDescent="0.3">
      <c r="A38" s="28" t="s">
        <v>40</v>
      </c>
      <c r="B38" s="67">
        <v>31</v>
      </c>
      <c r="C38" s="29" t="str">
        <f>VLOOKUP(B38,[1]Список!$A$1:$F$551,2,0)</f>
        <v>10103549100</v>
      </c>
      <c r="D38" s="29" t="str">
        <f>VLOOKUP(B38,[1]Список!$A$1:$F$551,3,0)</f>
        <v>ГРИГОРЬЕВ Платон</v>
      </c>
      <c r="E38" s="30">
        <f>VLOOKUP(B38,[1]Список!$A$1:$F$551,4,0)</f>
        <v>38410</v>
      </c>
      <c r="F38" s="29" t="str">
        <f>VLOOKUP(B38,[1]Список!$A$1:$F$551,5,0)</f>
        <v>МС</v>
      </c>
      <c r="G38" s="29" t="str">
        <f>VLOOKUP(B38,[1]Список!$A$1:$F$551,6,0)</f>
        <v>Москва</v>
      </c>
      <c r="H38" s="28"/>
      <c r="I38" s="31"/>
    </row>
    <row r="39" spans="1:9" s="32" customFormat="1" ht="54" customHeight="1" x14ac:dyDescent="0.3">
      <c r="A39" s="54" t="s">
        <v>41</v>
      </c>
      <c r="B39" s="55"/>
      <c r="C39" s="55"/>
      <c r="D39" s="55"/>
      <c r="E39" s="55"/>
      <c r="F39" s="55"/>
      <c r="G39" s="55"/>
      <c r="H39" s="55"/>
      <c r="I39" s="56"/>
    </row>
    <row r="40" spans="1:9" ht="18" x14ac:dyDescent="0.3">
      <c r="A40" s="57" t="s">
        <v>37</v>
      </c>
      <c r="B40" s="58"/>
      <c r="C40" s="58"/>
      <c r="D40" s="58"/>
      <c r="E40" s="33"/>
      <c r="F40" s="33"/>
      <c r="G40" s="59"/>
      <c r="H40" s="59"/>
      <c r="I40" s="60"/>
    </row>
    <row r="41" spans="1:9" ht="23.4" customHeight="1" x14ac:dyDescent="0.3">
      <c r="A41" s="34" t="s">
        <v>38</v>
      </c>
      <c r="B41" s="35"/>
      <c r="C41" s="36"/>
      <c r="D41" s="35"/>
      <c r="E41" s="37"/>
      <c r="F41" s="35"/>
      <c r="G41" s="38"/>
      <c r="H41" s="39"/>
      <c r="I41" s="34"/>
    </row>
    <row r="42" spans="1:9" ht="23.4" x14ac:dyDescent="0.3">
      <c r="A42" s="34" t="s">
        <v>39</v>
      </c>
      <c r="B42" s="35"/>
      <c r="C42" s="40"/>
      <c r="D42" s="35"/>
      <c r="E42" s="37"/>
      <c r="F42" s="35"/>
      <c r="G42" s="38"/>
      <c r="H42" s="39"/>
      <c r="I42" s="34"/>
    </row>
    <row r="43" spans="1:9" ht="4.5" customHeight="1" x14ac:dyDescent="0.3">
      <c r="A43" s="34"/>
      <c r="B43" s="35"/>
      <c r="C43" s="35"/>
      <c r="D43" s="34"/>
      <c r="E43" s="41"/>
      <c r="F43" s="34"/>
      <c r="G43" s="34"/>
      <c r="H43" s="34"/>
      <c r="I43" s="34"/>
    </row>
    <row r="44" spans="1:9" ht="23.4" x14ac:dyDescent="0.3">
      <c r="A44" s="63"/>
      <c r="B44" s="64"/>
      <c r="C44" s="64"/>
      <c r="D44" s="64" t="str">
        <f>A17</f>
        <v>ГЛАВНЫЙ СУДЬЯ:</v>
      </c>
      <c r="E44" s="64"/>
      <c r="F44" s="64" t="str">
        <f>A18</f>
        <v>ГЛАВНЫЙ СЕКРЕТАРЬ:</v>
      </c>
      <c r="G44" s="64"/>
      <c r="H44" s="64" t="str">
        <f>A19</f>
        <v>СУДЬЯ НА ФИНИШЕ:</v>
      </c>
      <c r="I44" s="65"/>
    </row>
    <row r="45" spans="1:9" s="13" customFormat="1" ht="23.4" x14ac:dyDescent="0.3">
      <c r="A45" s="42"/>
      <c r="B45" s="42"/>
      <c r="C45" s="42"/>
      <c r="D45" s="42"/>
      <c r="E45" s="42"/>
      <c r="F45" s="42"/>
      <c r="G45" s="42"/>
      <c r="H45" s="42"/>
      <c r="I45" s="42"/>
    </row>
    <row r="46" spans="1:9" s="13" customFormat="1" ht="51.75" customHeight="1" x14ac:dyDescent="0.3">
      <c r="A46" s="42"/>
      <c r="B46" s="42"/>
      <c r="C46" s="42"/>
      <c r="D46" s="42"/>
      <c r="E46" s="42"/>
      <c r="F46" s="42"/>
      <c r="G46" s="42"/>
      <c r="H46" s="42"/>
      <c r="I46" s="42"/>
    </row>
    <row r="47" spans="1:9" ht="3.75" customHeight="1" x14ac:dyDescent="0.3">
      <c r="A47" s="62"/>
      <c r="B47" s="62"/>
      <c r="C47" s="62"/>
      <c r="D47" s="62"/>
      <c r="E47" s="62"/>
      <c r="F47" s="62"/>
      <c r="G47" s="62"/>
      <c r="H47" s="62"/>
      <c r="I47" s="62"/>
    </row>
    <row r="48" spans="1:9" ht="23.4" hidden="1" customHeight="1" x14ac:dyDescent="0.3">
      <c r="A48" s="43"/>
      <c r="B48" s="43"/>
      <c r="C48" s="43"/>
      <c r="D48" s="43"/>
      <c r="E48" s="44"/>
      <c r="F48" s="43"/>
      <c r="G48" s="43"/>
      <c r="H48" s="43"/>
      <c r="I48" s="43"/>
    </row>
    <row r="49" spans="1:9" ht="23.4" hidden="1" customHeight="1" x14ac:dyDescent="0.3">
      <c r="A49" s="43"/>
      <c r="B49" s="43"/>
      <c r="C49" s="43"/>
      <c r="D49" s="43"/>
      <c r="E49" s="44"/>
      <c r="F49" s="43"/>
      <c r="G49" s="43"/>
      <c r="H49" s="43"/>
      <c r="I49" s="43"/>
    </row>
    <row r="50" spans="1:9" ht="23.4" customHeight="1" x14ac:dyDescent="0.3">
      <c r="A50" s="34"/>
      <c r="B50" s="45"/>
      <c r="C50" s="45"/>
      <c r="D50" s="62" t="str">
        <f>G17</f>
        <v>В.Н.ГНИДЕНКО (ВК, г.Тула)</v>
      </c>
      <c r="E50" s="62"/>
      <c r="F50" s="62" t="str">
        <f>G18</f>
        <v>О.В.БЕЛОБОРОДОВА (ВК, г.Москва)</v>
      </c>
      <c r="G50" s="62"/>
      <c r="H50" s="62" t="str">
        <f>G19</f>
        <v>А.М.МИЛОШЕВИЧ (1 кат, г.Москва)</v>
      </c>
      <c r="I50" s="62"/>
    </row>
  </sheetData>
  <mergeCells count="34">
    <mergeCell ref="A39:I39"/>
    <mergeCell ref="D50:E50"/>
    <mergeCell ref="F50:G50"/>
    <mergeCell ref="H50:I50"/>
    <mergeCell ref="A44:C44"/>
    <mergeCell ref="D44:E44"/>
    <mergeCell ref="F44:G44"/>
    <mergeCell ref="H44:I44"/>
    <mergeCell ref="A47:E47"/>
    <mergeCell ref="F47:I47"/>
    <mergeCell ref="G21:G22"/>
    <mergeCell ref="H21:H22"/>
    <mergeCell ref="I21:I22"/>
    <mergeCell ref="A40:D40"/>
    <mergeCell ref="G40:I40"/>
    <mergeCell ref="A21:A22"/>
    <mergeCell ref="B21:B22"/>
    <mergeCell ref="C21:C22"/>
    <mergeCell ref="D21:D22"/>
    <mergeCell ref="E21:E22"/>
    <mergeCell ref="F21:F22"/>
    <mergeCell ref="A15:G15"/>
    <mergeCell ref="H15:I15"/>
    <mergeCell ref="A1:I1"/>
    <mergeCell ref="A2:I2"/>
    <mergeCell ref="A3:I3"/>
    <mergeCell ref="A4:I4"/>
    <mergeCell ref="A6:I6"/>
    <mergeCell ref="A7:I7"/>
    <mergeCell ref="A8:I8"/>
    <mergeCell ref="A9:I9"/>
    <mergeCell ref="A10:I10"/>
    <mergeCell ref="A11:I11"/>
    <mergeCell ref="A12:I12"/>
  </mergeCells>
  <conditionalFormatting sqref="G41:G42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40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Муж Кейрин Итог</vt:lpstr>
      <vt:lpstr>'ВС Муж Кейрин Итог'!Заголовки_для_печати</vt:lpstr>
      <vt:lpstr>'ВС Муж Кейрин Итог'!Область_печати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Арсен</cp:lastModifiedBy>
  <dcterms:created xsi:type="dcterms:W3CDTF">2025-02-10T09:16:12Z</dcterms:created>
  <dcterms:modified xsi:type="dcterms:W3CDTF">2025-02-11T11:23:53Z</dcterms:modified>
</cp:coreProperties>
</file>