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B425C813-9131-4027-8E56-F09F80AED1E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ом гонка юниорки 19-22 (2)" sheetId="1" r:id="rId1"/>
  </sheets>
  <definedNames>
    <definedName name="_xlnm.Print_Area" localSheetId="0">'ком гонка юниорки 19-22 (2)'!$A$1:$O$63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H56" i="1"/>
  <c r="H55" i="1"/>
  <c r="H54" i="1"/>
  <c r="H53" i="1"/>
  <c r="M37" i="1" l="1"/>
  <c r="H52" i="1"/>
  <c r="H51" i="1" s="1"/>
  <c r="M63" i="1"/>
  <c r="H63" i="1"/>
  <c r="E63" i="1"/>
  <c r="O47" i="1"/>
  <c r="N44" i="1"/>
  <c r="M44" i="1"/>
  <c r="M45" i="1" s="1"/>
  <c r="K44" i="1"/>
  <c r="I44" i="1"/>
  <c r="J44" i="1" s="1"/>
  <c r="M46" i="1" l="1"/>
  <c r="M47" i="1"/>
  <c r="J56" i="1"/>
  <c r="J54" i="1"/>
  <c r="J55" i="1"/>
  <c r="J50" i="1"/>
  <c r="J53" i="1"/>
  <c r="J51" i="1"/>
  <c r="J52" i="1"/>
</calcChain>
</file>

<file path=xl/sharedStrings.xml><?xml version="1.0" encoding="utf-8"?>
<sst xmlns="http://schemas.openxmlformats.org/spreadsheetml/2006/main" count="122" uniqueCount="86">
  <si>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</si>
  <si>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</si>
  <si>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</si>
  <si>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</si>
  <si>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</si>
  <si>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</si>
  <si>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</si>
  <si>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</si>
  <si>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</si>
  <si>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</si>
  <si>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</si>
  <si>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</si>
  <si>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</si>
  <si>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</si>
  <si>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</si>
  <si>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</si>
  <si>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</si>
  <si>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</si>
  <si>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</si>
  <si>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</si>
  <si>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</si>
  <si>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</si>
  <si>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</si>
  <si>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</si>
  <si>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</si>
  <si>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</si>
  <si>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</si>
  <si>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</si>
  <si>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</si>
  <si>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</si>
  <si>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</si>
  <si>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</si>
  <si>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</si>
  <si>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</si>
  <si>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</si>
  <si>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</si>
  <si>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</si>
  <si>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</si>
  <si>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</si>
  <si>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</si>
  <si>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</si>
  <si>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</si>
  <si>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</si>
  <si>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</si>
  <si>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</si>
  <si>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</si>
  <si>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</si>
  <si>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</si>
  <si>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</si>
  <si>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</si>
  <si>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</si>
  <si>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</si>
  <si>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</si>
  <si>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</si>
  <si>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</si>
  <si>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</si>
  <si>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</si>
  <si>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Санкт-Петербург</t>
  </si>
  <si>
    <t>ВСЕРОССИЙСКИЕ СОРЕВНОВАНИЯ</t>
  </si>
  <si>
    <t>ДАТА ПРОВЕДЕНИЯ: 11 января 2024 года</t>
  </si>
  <si>
    <t>Вдовин С.М. (1 кат., Санкт-Петербург)</t>
  </si>
  <si>
    <t>t°C 24</t>
  </si>
  <si>
    <t>Р 991</t>
  </si>
  <si>
    <t>вл. 44%</t>
  </si>
  <si>
    <t>ЮНИОРКИ 17-18 лет</t>
  </si>
  <si>
    <t>НС</t>
  </si>
  <si>
    <t>ДОГОН</t>
  </si>
  <si>
    <t>До</t>
  </si>
  <si>
    <t>Кокарева Аглая</t>
  </si>
  <si>
    <t>Костина Ольга</t>
  </si>
  <si>
    <t>Деменкова Анастасия</t>
  </si>
  <si>
    <t>Васюкова Валерия</t>
  </si>
  <si>
    <t>Ившичева Яна</t>
  </si>
  <si>
    <t>Грибова Марина</t>
  </si>
  <si>
    <t>Соломатина Олеся</t>
  </si>
  <si>
    <t>Королева София</t>
  </si>
  <si>
    <t>Желонкина Софья</t>
  </si>
  <si>
    <t>Давыдовская Ольга</t>
  </si>
  <si>
    <t>Таджиева Алина</t>
  </si>
  <si>
    <t>Журавлева Екатерина</t>
  </si>
  <si>
    <t>Касимова Виолетта</t>
  </si>
  <si>
    <t>Галкина Кристина</t>
  </si>
  <si>
    <t>Казанкова Дарья</t>
  </si>
  <si>
    <t>Шипилова Дарья</t>
  </si>
  <si>
    <t>Белорукова Анастасия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</si>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</sst>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4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205">
    <xf numFmtId="0" fontId="0" fillId="0" borderId="0" xfId="0"/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14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26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10" fillId="0" borderId="26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2" fontId="10" fillId="0" borderId="3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2" fontId="10" fillId="0" borderId="31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3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2" fontId="11" fillId="0" borderId="38" xfId="0" applyNumberFormat="1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166" fontId="11" fillId="0" borderId="31" xfId="0" applyNumberFormat="1" applyFont="1" applyBorder="1" applyAlignment="1">
      <alignment vertical="center"/>
    </xf>
    <xf numFmtId="2" fontId="19" fillId="0" borderId="31" xfId="0" applyNumberFormat="1" applyFont="1" applyBorder="1" applyAlignment="1">
      <alignment horizontal="center" vertical="center"/>
    </xf>
    <xf numFmtId="166" fontId="19" fillId="0" borderId="31" xfId="0" applyNumberFormat="1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66" fontId="19" fillId="0" borderId="46" xfId="0" applyNumberFormat="1" applyFont="1" applyBorder="1" applyAlignment="1">
      <alignment horizontal="center" vertical="center"/>
    </xf>
    <xf numFmtId="2" fontId="19" fillId="0" borderId="46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vertical="center"/>
    </xf>
    <xf numFmtId="167" fontId="16" fillId="0" borderId="21" xfId="0" applyNumberFormat="1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67" fontId="16" fillId="0" borderId="31" xfId="0" applyNumberFormat="1" applyFont="1" applyBorder="1" applyAlignment="1">
      <alignment horizontal="center" vertical="center"/>
    </xf>
    <xf numFmtId="166" fontId="16" fillId="0" borderId="31" xfId="0" applyNumberFormat="1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14" fontId="15" fillId="0" borderId="47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1" fillId="0" borderId="35" xfId="4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14" fontId="15" fillId="0" borderId="3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34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34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34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Обычный" xfId="0" builtinId="0"/>
    <cellStyle name="Обычный 2 4" xfId="4" xr:uid="{229E4AAD-CA78-49E2-9C14-D047375F6A38}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346710</xdr:colOff>
      <xdr:row>0</xdr:row>
      <xdr:rowOff>95250</xdr:rowOff>
    </xdr:from>
    <xdr:to>
      <xdr:col>3</xdr:col>
      <xdr:colOff>756285</xdr:colOff>
      <xdr:row>5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" y="95250"/>
          <a:ext cx="1255395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57</xdr:row>
      <xdr:rowOff>28575</xdr:rowOff>
    </xdr:from>
    <xdr:to>
      <xdr:col>14</xdr:col>
      <xdr:colOff>314325</xdr:colOff>
      <xdr:row>62</xdr:row>
      <xdr:rowOff>161925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586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58</xdr:row>
      <xdr:rowOff>19050</xdr:rowOff>
    </xdr:from>
    <xdr:to>
      <xdr:col>9</xdr:col>
      <xdr:colOff>542925</xdr:colOff>
      <xdr:row>61</xdr:row>
      <xdr:rowOff>152400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2110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234315</xdr:colOff>
      <xdr:row>0</xdr:row>
      <xdr:rowOff>125730</xdr:rowOff>
    </xdr:from>
    <xdr:to>
      <xdr:col>14</xdr:col>
      <xdr:colOff>247650</xdr:colOff>
      <xdr:row>4</xdr:row>
      <xdr:rowOff>125730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8815" y="125730"/>
          <a:ext cx="676275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441960</xdr:colOff>
      <xdr:row>55</xdr:row>
      <xdr:rowOff>30480</xdr:rowOff>
    </xdr:from>
    <xdr:to>
      <xdr:col>6</xdr:col>
      <xdr:colOff>1127760</xdr:colOff>
      <xdr:row>63</xdr:row>
      <xdr:rowOff>167640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A7A49E32-3DFA-496D-BCBC-C9984DDB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0248900"/>
          <a:ext cx="120396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T83"/>
  <sheetViews>
    <sheetView tabSelected="1" topLeftCell="A7" zoomScaleNormal="100" workbookViewId="0">
      <selection activeCell="O14" sqref="O14"/>
    </sheetView>
  </sheetViews>
  <sheetFormatPr defaultRowHeight="13.2" x14ac:dyDescent="0.25"/>
  <cols>
    <col min="1" max="1" width="7" customWidth="1"/>
    <col min="2" max="2" width="4.6640625" customWidth="1"/>
    <col min="3" max="3" width="12.33203125" customWidth="1"/>
    <col min="4" max="4" width="19.44140625" customWidth="1"/>
    <col min="5" max="5" width="10.44140625" customWidth="1"/>
    <col min="6" max="6" width="7.554687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20" ht="6.6" customHeight="1" x14ac:dyDescent="0.2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20" ht="2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20" ht="10.199999999999999" customHeight="1" x14ac:dyDescent="0.2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20" ht="11.4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</row>
    <row r="6" spans="1:20" ht="23.25" customHeight="1" x14ac:dyDescent="0.25">
      <c r="A6" s="203" t="s">
        <v>58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</row>
    <row r="7" spans="1:20" ht="21" x14ac:dyDescent="0.2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0" ht="6.6" customHeight="1" thickBot="1" x14ac:dyDescent="0.3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20" ht="18.600000000000001" thickTop="1" x14ac:dyDescent="0.25">
      <c r="A9" s="183" t="s">
        <v>3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</row>
    <row r="10" spans="1:20" ht="18" x14ac:dyDescent="0.25">
      <c r="A10" s="186" t="s">
        <v>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</row>
    <row r="11" spans="1:20" ht="18" x14ac:dyDescent="0.25">
      <c r="A11" s="189" t="s">
        <v>64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T11" s="1"/>
    </row>
    <row r="12" spans="1:20" ht="13.5" customHeight="1" x14ac:dyDescent="0.25">
      <c r="A12" s="192" t="s">
        <v>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T12" s="1"/>
    </row>
    <row r="13" spans="1:20" ht="15.6" x14ac:dyDescent="0.25">
      <c r="A13" s="195" t="s">
        <v>6</v>
      </c>
      <c r="B13" s="196"/>
      <c r="C13" s="196"/>
      <c r="D13" s="196"/>
      <c r="E13" s="2"/>
      <c r="F13" s="3"/>
      <c r="G13" s="4" t="s">
        <v>7</v>
      </c>
      <c r="H13" s="5"/>
      <c r="I13" s="5"/>
      <c r="J13" s="5"/>
      <c r="K13" s="5"/>
      <c r="L13" s="5"/>
      <c r="M13" s="6"/>
      <c r="N13" s="7"/>
      <c r="O13" s="8" t="s">
        <v>8</v>
      </c>
      <c r="T13" s="1"/>
    </row>
    <row r="14" spans="1:20" ht="15.6" x14ac:dyDescent="0.25">
      <c r="A14" s="197" t="s">
        <v>59</v>
      </c>
      <c r="B14" s="198"/>
      <c r="C14" s="198"/>
      <c r="D14" s="198"/>
      <c r="E14" s="9"/>
      <c r="F14" s="10"/>
      <c r="G14" s="11" t="s">
        <v>9</v>
      </c>
      <c r="H14" s="12"/>
      <c r="I14" s="12"/>
      <c r="J14" s="12"/>
      <c r="K14" s="12"/>
      <c r="L14" s="12"/>
      <c r="M14" s="13"/>
      <c r="N14" s="14"/>
      <c r="O14" s="15" t="s">
        <v>85</v>
      </c>
      <c r="T14" s="1"/>
    </row>
    <row r="15" spans="1:20" ht="14.4" x14ac:dyDescent="0.25">
      <c r="A15" s="158" t="s">
        <v>10</v>
      </c>
      <c r="B15" s="159"/>
      <c r="C15" s="159"/>
      <c r="D15" s="159"/>
      <c r="E15" s="159"/>
      <c r="F15" s="159"/>
      <c r="G15" s="199"/>
      <c r="H15" s="200" t="s">
        <v>11</v>
      </c>
      <c r="I15" s="201"/>
      <c r="J15" s="201"/>
      <c r="K15" s="201"/>
      <c r="L15" s="201"/>
      <c r="M15" s="201"/>
      <c r="N15" s="201"/>
      <c r="O15" s="202"/>
      <c r="T15" s="1"/>
    </row>
    <row r="16" spans="1:20" ht="14.4" x14ac:dyDescent="0.25">
      <c r="A16" s="16"/>
      <c r="B16" s="18"/>
      <c r="C16" s="18"/>
      <c r="D16" s="17"/>
      <c r="E16" s="19" t="s">
        <v>5</v>
      </c>
      <c r="F16" s="17"/>
      <c r="G16" s="19"/>
      <c r="H16" s="161" t="s">
        <v>12</v>
      </c>
      <c r="I16" s="162"/>
      <c r="J16" s="162"/>
      <c r="K16" s="162"/>
      <c r="L16" s="162"/>
      <c r="M16" s="162"/>
      <c r="N16" s="162"/>
      <c r="O16" s="163"/>
    </row>
    <row r="17" spans="1:20" ht="14.4" x14ac:dyDescent="0.25">
      <c r="A17" s="16" t="s">
        <v>13</v>
      </c>
      <c r="B17" s="18"/>
      <c r="C17" s="18"/>
      <c r="D17" s="19"/>
      <c r="E17" s="22"/>
      <c r="F17" s="17"/>
      <c r="G17" s="23" t="s">
        <v>60</v>
      </c>
      <c r="H17" s="161" t="s">
        <v>14</v>
      </c>
      <c r="I17" s="162"/>
      <c r="J17" s="162"/>
      <c r="K17" s="162"/>
      <c r="L17" s="162"/>
      <c r="M17" s="162"/>
      <c r="N17" s="162"/>
      <c r="O17" s="163"/>
      <c r="T17" s="24"/>
    </row>
    <row r="18" spans="1:20" ht="14.4" x14ac:dyDescent="0.25">
      <c r="A18" s="16" t="s">
        <v>15</v>
      </c>
      <c r="B18" s="18"/>
      <c r="C18" s="18"/>
      <c r="D18" s="19"/>
      <c r="E18" s="22"/>
      <c r="F18" s="17"/>
      <c r="G18" s="23" t="s">
        <v>16</v>
      </c>
      <c r="H18" s="161" t="s">
        <v>17</v>
      </c>
      <c r="I18" s="162"/>
      <c r="J18" s="162"/>
      <c r="K18" s="162"/>
      <c r="L18" s="162"/>
      <c r="M18" s="162"/>
      <c r="N18" s="162"/>
      <c r="O18" s="163"/>
      <c r="T18" s="24"/>
    </row>
    <row r="19" spans="1:20" ht="16.2" thickBot="1" x14ac:dyDescent="0.3">
      <c r="A19" s="16" t="s">
        <v>18</v>
      </c>
      <c r="B19" s="25"/>
      <c r="C19" s="25"/>
      <c r="D19" s="26"/>
      <c r="E19" s="27"/>
      <c r="F19" s="26"/>
      <c r="G19" s="23" t="s">
        <v>19</v>
      </c>
      <c r="H19" s="20" t="s">
        <v>20</v>
      </c>
      <c r="I19" s="21"/>
      <c r="J19" s="21"/>
      <c r="K19" s="21"/>
      <c r="L19" s="21"/>
      <c r="M19" s="28">
        <v>4</v>
      </c>
      <c r="O19" s="29" t="s">
        <v>21</v>
      </c>
      <c r="T19" s="24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4"/>
    </row>
    <row r="21" spans="1:20" x14ac:dyDescent="0.25">
      <c r="A21" s="164" t="s">
        <v>22</v>
      </c>
      <c r="B21" s="166" t="s">
        <v>23</v>
      </c>
      <c r="C21" s="166" t="s">
        <v>24</v>
      </c>
      <c r="D21" s="166" t="s">
        <v>25</v>
      </c>
      <c r="E21" s="168" t="s">
        <v>26</v>
      </c>
      <c r="F21" s="166" t="s">
        <v>27</v>
      </c>
      <c r="G21" s="166" t="s">
        <v>28</v>
      </c>
      <c r="H21" s="170" t="s">
        <v>29</v>
      </c>
      <c r="I21" s="171"/>
      <c r="J21" s="171"/>
      <c r="K21" s="172"/>
      <c r="L21" s="173" t="s">
        <v>30</v>
      </c>
      <c r="M21" s="175" t="s">
        <v>31</v>
      </c>
      <c r="N21" s="177" t="s">
        <v>32</v>
      </c>
      <c r="O21" s="179" t="s">
        <v>33</v>
      </c>
      <c r="T21" s="24"/>
    </row>
    <row r="22" spans="1:20" ht="13.8" thickBot="1" x14ac:dyDescent="0.3">
      <c r="A22" s="165"/>
      <c r="B22" s="167"/>
      <c r="C22" s="167"/>
      <c r="D22" s="167"/>
      <c r="E22" s="169"/>
      <c r="F22" s="167"/>
      <c r="G22" s="167"/>
      <c r="H22" s="132" t="s">
        <v>34</v>
      </c>
      <c r="I22" s="132" t="s">
        <v>35</v>
      </c>
      <c r="J22" s="132" t="s">
        <v>36</v>
      </c>
      <c r="K22" s="132" t="s">
        <v>37</v>
      </c>
      <c r="L22" s="174"/>
      <c r="M22" s="176"/>
      <c r="N22" s="178"/>
      <c r="O22" s="180"/>
    </row>
    <row r="23" spans="1:20" ht="22.5" customHeight="1" x14ac:dyDescent="0.25">
      <c r="A23" s="67">
        <v>1</v>
      </c>
      <c r="B23" s="130">
        <v>44</v>
      </c>
      <c r="C23" s="36">
        <v>10111631927</v>
      </c>
      <c r="D23" s="36" t="s">
        <v>68</v>
      </c>
      <c r="E23" s="37">
        <v>39348</v>
      </c>
      <c r="F23" s="37" t="s">
        <v>45</v>
      </c>
      <c r="G23" s="38" t="s">
        <v>57</v>
      </c>
      <c r="H23" s="136"/>
      <c r="I23" s="131"/>
      <c r="J23" s="131"/>
      <c r="K23" s="131"/>
      <c r="L23" s="137"/>
      <c r="M23" s="122"/>
      <c r="N23" s="24"/>
      <c r="O23" s="120" t="s">
        <v>65</v>
      </c>
    </row>
    <row r="24" spans="1:20" ht="22.5" customHeight="1" x14ac:dyDescent="0.25">
      <c r="A24" s="45">
        <v>1</v>
      </c>
      <c r="B24" s="123">
        <v>48</v>
      </c>
      <c r="C24" s="46">
        <v>10137271047</v>
      </c>
      <c r="D24" s="46" t="s">
        <v>69</v>
      </c>
      <c r="E24" s="47">
        <v>40018</v>
      </c>
      <c r="F24" s="47" t="s">
        <v>47</v>
      </c>
      <c r="G24" s="48" t="s">
        <v>57</v>
      </c>
      <c r="H24" s="124"/>
      <c r="I24" s="124"/>
      <c r="J24" s="124"/>
      <c r="K24" s="138"/>
      <c r="L24" s="139"/>
      <c r="M24" s="125"/>
      <c r="N24" s="52"/>
      <c r="O24" s="120"/>
    </row>
    <row r="25" spans="1:20" ht="22.5" customHeight="1" x14ac:dyDescent="0.25">
      <c r="A25" s="45">
        <v>1</v>
      </c>
      <c r="B25" s="123">
        <v>49</v>
      </c>
      <c r="C25" s="46">
        <v>10127774848</v>
      </c>
      <c r="D25" s="46" t="s">
        <v>70</v>
      </c>
      <c r="E25" s="47">
        <v>39967</v>
      </c>
      <c r="F25" s="47" t="s">
        <v>47</v>
      </c>
      <c r="G25" s="48" t="s">
        <v>57</v>
      </c>
      <c r="H25" s="126"/>
      <c r="I25" s="126"/>
      <c r="J25" s="126"/>
      <c r="K25" s="126"/>
      <c r="L25" s="126"/>
      <c r="M25" s="125"/>
      <c r="N25" s="52"/>
      <c r="O25" s="53"/>
    </row>
    <row r="26" spans="1:20" ht="22.5" customHeight="1" thickBot="1" x14ac:dyDescent="0.3">
      <c r="A26" s="54">
        <v>1</v>
      </c>
      <c r="B26" s="127">
        <v>50</v>
      </c>
      <c r="C26" s="56">
        <v>10127617931</v>
      </c>
      <c r="D26" s="56" t="s">
        <v>71</v>
      </c>
      <c r="E26" s="57">
        <v>39814</v>
      </c>
      <c r="F26" s="57" t="s">
        <v>47</v>
      </c>
      <c r="G26" s="58" t="s">
        <v>57</v>
      </c>
      <c r="H26" s="128"/>
      <c r="I26" s="128"/>
      <c r="J26" s="128"/>
      <c r="K26" s="128"/>
      <c r="L26" s="128"/>
      <c r="M26" s="129"/>
      <c r="N26" s="66"/>
      <c r="O26" s="59"/>
    </row>
    <row r="27" spans="1:20" ht="22.5" customHeight="1" x14ac:dyDescent="0.25">
      <c r="A27" s="35">
        <v>2</v>
      </c>
      <c r="B27" s="130">
        <v>45</v>
      </c>
      <c r="C27" s="36">
        <v>10125032576</v>
      </c>
      <c r="D27" s="36" t="s">
        <v>72</v>
      </c>
      <c r="E27" s="37">
        <v>39562</v>
      </c>
      <c r="F27" s="37" t="s">
        <v>47</v>
      </c>
      <c r="G27" s="38" t="s">
        <v>57</v>
      </c>
      <c r="H27" s="136"/>
      <c r="I27" s="131"/>
      <c r="J27" s="131"/>
      <c r="K27" s="131"/>
      <c r="L27" s="137"/>
      <c r="M27" s="122"/>
      <c r="N27" s="43"/>
      <c r="O27" s="120" t="s">
        <v>65</v>
      </c>
    </row>
    <row r="28" spans="1:20" ht="22.5" customHeight="1" x14ac:dyDescent="0.25">
      <c r="A28" s="45">
        <v>2</v>
      </c>
      <c r="B28" s="123">
        <v>46</v>
      </c>
      <c r="C28" s="46">
        <v>10137268320</v>
      </c>
      <c r="D28" s="46" t="s">
        <v>73</v>
      </c>
      <c r="E28" s="47">
        <v>39488</v>
      </c>
      <c r="F28" s="47" t="s">
        <v>47</v>
      </c>
      <c r="G28" s="48" t="s">
        <v>57</v>
      </c>
      <c r="H28" s="124"/>
      <c r="I28" s="124"/>
      <c r="J28" s="124"/>
      <c r="K28" s="138"/>
      <c r="L28" s="139"/>
      <c r="M28" s="125"/>
      <c r="N28" s="61"/>
      <c r="O28" s="120"/>
    </row>
    <row r="29" spans="1:20" ht="22.5" customHeight="1" x14ac:dyDescent="0.25">
      <c r="A29" s="45">
        <v>2</v>
      </c>
      <c r="B29" s="123">
        <v>47</v>
      </c>
      <c r="C29" s="46">
        <v>10137270845</v>
      </c>
      <c r="D29" s="46" t="s">
        <v>74</v>
      </c>
      <c r="E29" s="47">
        <v>39844</v>
      </c>
      <c r="F29" s="47" t="s">
        <v>47</v>
      </c>
      <c r="G29" s="48" t="s">
        <v>57</v>
      </c>
      <c r="H29" s="126"/>
      <c r="I29" s="126"/>
      <c r="J29" s="126"/>
      <c r="K29" s="126"/>
      <c r="L29" s="126"/>
      <c r="M29" s="125"/>
      <c r="N29" s="61"/>
      <c r="O29" s="53"/>
    </row>
    <row r="30" spans="1:20" ht="22.5" customHeight="1" thickBot="1" x14ac:dyDescent="0.3">
      <c r="A30" s="54">
        <v>2</v>
      </c>
      <c r="B30" s="127">
        <v>53</v>
      </c>
      <c r="C30" s="56">
        <v>10144647693</v>
      </c>
      <c r="D30" s="56" t="s">
        <v>75</v>
      </c>
      <c r="E30" s="57">
        <v>40324</v>
      </c>
      <c r="F30" s="57" t="s">
        <v>47</v>
      </c>
      <c r="G30" s="58" t="s">
        <v>57</v>
      </c>
      <c r="H30" s="128"/>
      <c r="I30" s="128"/>
      <c r="J30" s="128"/>
      <c r="K30" s="128"/>
      <c r="L30" s="128"/>
      <c r="M30" s="129"/>
      <c r="N30" s="55"/>
      <c r="O30" s="59"/>
    </row>
    <row r="31" spans="1:20" ht="22.5" customHeight="1" x14ac:dyDescent="0.25">
      <c r="A31" s="35">
        <v>3</v>
      </c>
      <c r="B31" s="130">
        <v>93</v>
      </c>
      <c r="C31" s="36">
        <v>10111058920</v>
      </c>
      <c r="D31" s="36" t="s">
        <v>76</v>
      </c>
      <c r="E31" s="37">
        <v>38947</v>
      </c>
      <c r="F31" s="37" t="s">
        <v>47</v>
      </c>
      <c r="G31" s="38" t="s">
        <v>57</v>
      </c>
      <c r="H31" s="121">
        <v>8.409375E-4</v>
      </c>
      <c r="I31" s="131"/>
      <c r="J31" s="131"/>
      <c r="K31" s="131"/>
      <c r="L31" s="137"/>
      <c r="M31" s="122"/>
      <c r="N31" s="43"/>
      <c r="O31" s="44" t="s">
        <v>66</v>
      </c>
    </row>
    <row r="32" spans="1:20" ht="22.5" customHeight="1" x14ac:dyDescent="0.25">
      <c r="A32" s="45">
        <v>3</v>
      </c>
      <c r="B32" s="123">
        <v>99</v>
      </c>
      <c r="C32" s="46">
        <v>10111079330</v>
      </c>
      <c r="D32" s="46" t="s">
        <v>77</v>
      </c>
      <c r="E32" s="47">
        <v>38979</v>
      </c>
      <c r="F32" s="47" t="s">
        <v>47</v>
      </c>
      <c r="G32" s="48" t="s">
        <v>57</v>
      </c>
      <c r="H32" s="124"/>
      <c r="I32" s="124"/>
      <c r="J32" s="124"/>
      <c r="K32" s="138"/>
      <c r="L32" s="139"/>
      <c r="M32" s="125"/>
      <c r="N32" s="61"/>
      <c r="O32" s="120"/>
    </row>
    <row r="33" spans="1:20" ht="22.5" customHeight="1" x14ac:dyDescent="0.25">
      <c r="A33" s="45">
        <v>3</v>
      </c>
      <c r="B33" s="123">
        <v>95</v>
      </c>
      <c r="C33" s="46">
        <v>10123783704</v>
      </c>
      <c r="D33" s="46" t="s">
        <v>78</v>
      </c>
      <c r="E33" s="47">
        <v>39323</v>
      </c>
      <c r="F33" s="47" t="s">
        <v>47</v>
      </c>
      <c r="G33" s="48" t="s">
        <v>57</v>
      </c>
      <c r="H33" s="126"/>
      <c r="I33" s="126"/>
      <c r="J33" s="126"/>
      <c r="K33" s="126"/>
      <c r="L33" s="140"/>
      <c r="M33" s="125"/>
      <c r="N33" s="61"/>
      <c r="O33" s="53" t="s">
        <v>67</v>
      </c>
    </row>
    <row r="34" spans="1:20" ht="22.5" customHeight="1" x14ac:dyDescent="0.25">
      <c r="A34" s="45"/>
      <c r="B34" s="141">
        <v>96</v>
      </c>
      <c r="C34" s="142">
        <v>10111016480</v>
      </c>
      <c r="D34" s="142" t="s">
        <v>79</v>
      </c>
      <c r="E34" s="143">
        <v>38870</v>
      </c>
      <c r="F34" s="143" t="s">
        <v>47</v>
      </c>
      <c r="G34" s="144" t="s">
        <v>57</v>
      </c>
      <c r="H34" s="134"/>
      <c r="I34" s="134"/>
      <c r="J34" s="134"/>
      <c r="K34" s="134"/>
      <c r="L34" s="134"/>
      <c r="M34" s="135"/>
      <c r="N34" s="133"/>
      <c r="O34" s="53"/>
    </row>
    <row r="35" spans="1:20" ht="22.5" customHeight="1" thickBot="1" x14ac:dyDescent="0.3">
      <c r="A35" s="45">
        <v>3</v>
      </c>
      <c r="B35" s="145">
        <v>94</v>
      </c>
      <c r="C35" s="146">
        <v>10105526785</v>
      </c>
      <c r="D35" s="146" t="s">
        <v>80</v>
      </c>
      <c r="E35" s="147">
        <v>39379</v>
      </c>
      <c r="F35" s="147" t="s">
        <v>47</v>
      </c>
      <c r="G35" s="148" t="s">
        <v>57</v>
      </c>
      <c r="H35" s="128"/>
      <c r="I35" s="128"/>
      <c r="J35" s="128"/>
      <c r="K35" s="128"/>
      <c r="L35" s="128"/>
      <c r="M35" s="129"/>
      <c r="N35" s="55"/>
      <c r="O35" s="53"/>
    </row>
    <row r="36" spans="1:20" ht="22.5" customHeight="1" x14ac:dyDescent="0.25">
      <c r="A36" s="35">
        <v>4</v>
      </c>
      <c r="B36" s="130">
        <v>150</v>
      </c>
      <c r="C36" s="36">
        <v>10137450192</v>
      </c>
      <c r="D36" s="36" t="s">
        <v>81</v>
      </c>
      <c r="E36" s="37">
        <v>39453</v>
      </c>
      <c r="F36" s="37" t="s">
        <v>49</v>
      </c>
      <c r="G36" s="38" t="s">
        <v>57</v>
      </c>
      <c r="H36" s="121">
        <v>9.2005787037037024E-4</v>
      </c>
      <c r="I36" s="131"/>
      <c r="J36" s="131"/>
      <c r="K36" s="131"/>
      <c r="L36" s="137"/>
      <c r="M36" s="122"/>
      <c r="N36" s="43"/>
      <c r="O36" s="44"/>
    </row>
    <row r="37" spans="1:20" ht="22.5" customHeight="1" x14ac:dyDescent="0.25">
      <c r="A37" s="45">
        <v>4</v>
      </c>
      <c r="B37" s="123">
        <v>151</v>
      </c>
      <c r="C37" s="46">
        <v>10113497256</v>
      </c>
      <c r="D37" s="46" t="s">
        <v>82</v>
      </c>
      <c r="E37" s="47">
        <v>39737</v>
      </c>
      <c r="F37" s="47" t="s">
        <v>49</v>
      </c>
      <c r="G37" s="48" t="s">
        <v>57</v>
      </c>
      <c r="H37" s="124"/>
      <c r="I37" s="124"/>
      <c r="J37" s="124"/>
      <c r="K37" s="138"/>
      <c r="L37" s="139"/>
      <c r="M37" s="125">
        <f>M36</f>
        <v>0</v>
      </c>
      <c r="N37" s="61"/>
      <c r="O37" s="120"/>
    </row>
    <row r="38" spans="1:20" ht="22.5" customHeight="1" x14ac:dyDescent="0.25">
      <c r="A38" s="45">
        <v>4</v>
      </c>
      <c r="B38" s="123">
        <v>152</v>
      </c>
      <c r="C38" s="46">
        <v>10137550125</v>
      </c>
      <c r="D38" s="46" t="s">
        <v>83</v>
      </c>
      <c r="E38" s="47">
        <v>39501</v>
      </c>
      <c r="F38" s="47" t="s">
        <v>49</v>
      </c>
      <c r="G38" s="48" t="s">
        <v>57</v>
      </c>
      <c r="H38" s="126"/>
      <c r="I38" s="126"/>
      <c r="J38" s="126"/>
      <c r="K38" s="126"/>
      <c r="L38" s="126"/>
      <c r="M38" s="125">
        <f>M36</f>
        <v>0</v>
      </c>
      <c r="N38" s="61"/>
      <c r="O38" s="53"/>
    </row>
    <row r="39" spans="1:20" ht="22.5" customHeight="1" thickBot="1" x14ac:dyDescent="0.3">
      <c r="A39" s="54">
        <v>4</v>
      </c>
      <c r="B39" s="127">
        <v>154</v>
      </c>
      <c r="C39" s="56">
        <v>10128500732</v>
      </c>
      <c r="D39" s="56" t="s">
        <v>84</v>
      </c>
      <c r="E39" s="57">
        <v>39848</v>
      </c>
      <c r="F39" s="57" t="s">
        <v>51</v>
      </c>
      <c r="G39" s="58" t="s">
        <v>57</v>
      </c>
      <c r="H39" s="128"/>
      <c r="I39" s="128"/>
      <c r="J39" s="128"/>
      <c r="K39" s="128"/>
      <c r="L39" s="128"/>
      <c r="M39" s="129"/>
      <c r="N39" s="55"/>
      <c r="O39" s="59"/>
    </row>
    <row r="40" spans="1:20" ht="22.5" hidden="1" customHeight="1" x14ac:dyDescent="0.25">
      <c r="A40" s="35">
        <v>5</v>
      </c>
      <c r="B40" s="60"/>
      <c r="C40" s="36"/>
      <c r="D40" s="36"/>
      <c r="E40" s="37"/>
      <c r="F40" s="37"/>
      <c r="G40" s="38"/>
      <c r="H40" s="39"/>
      <c r="I40" s="40"/>
      <c r="J40" s="40"/>
      <c r="K40" s="40"/>
      <c r="L40" s="41"/>
      <c r="M40" s="42"/>
      <c r="N40" s="43"/>
      <c r="O40" s="44"/>
    </row>
    <row r="41" spans="1:20" ht="22.5" hidden="1" customHeight="1" x14ac:dyDescent="0.25">
      <c r="A41" s="45">
        <v>5</v>
      </c>
      <c r="B41" s="61"/>
      <c r="C41" s="46"/>
      <c r="D41" s="46"/>
      <c r="E41" s="47"/>
      <c r="F41" s="47"/>
      <c r="G41" s="48"/>
      <c r="H41" s="49"/>
      <c r="I41" s="50"/>
      <c r="J41" s="50"/>
      <c r="K41" s="50"/>
      <c r="L41" s="51"/>
      <c r="M41" s="62"/>
      <c r="N41" s="52"/>
      <c r="O41" s="53"/>
    </row>
    <row r="42" spans="1:20" ht="22.5" hidden="1" customHeight="1" x14ac:dyDescent="0.25">
      <c r="A42" s="45">
        <v>5</v>
      </c>
      <c r="B42" s="61"/>
      <c r="C42" s="46"/>
      <c r="D42" s="46"/>
      <c r="E42" s="47"/>
      <c r="F42" s="47"/>
      <c r="G42" s="48"/>
      <c r="H42" s="63"/>
      <c r="I42" s="63"/>
      <c r="J42" s="63"/>
      <c r="K42" s="63"/>
      <c r="L42" s="63"/>
      <c r="M42" s="62"/>
      <c r="N42" s="52"/>
      <c r="O42" s="53"/>
    </row>
    <row r="43" spans="1:20" ht="22.5" hidden="1" customHeight="1" thickBot="1" x14ac:dyDescent="0.3">
      <c r="A43" s="54">
        <v>5</v>
      </c>
      <c r="B43" s="55"/>
      <c r="C43" s="56"/>
      <c r="D43" s="56"/>
      <c r="E43" s="57"/>
      <c r="F43" s="57"/>
      <c r="G43" s="58"/>
      <c r="H43" s="64"/>
      <c r="I43" s="64"/>
      <c r="J43" s="64"/>
      <c r="K43" s="64"/>
      <c r="L43" s="64"/>
      <c r="M43" s="65"/>
      <c r="N43" s="66"/>
      <c r="O43" s="59"/>
      <c r="T43" s="1"/>
    </row>
    <row r="44" spans="1:20" ht="18" hidden="1" customHeight="1" x14ac:dyDescent="0.25">
      <c r="A44" s="67">
        <v>6</v>
      </c>
      <c r="B44" s="68"/>
      <c r="C44" s="68"/>
      <c r="D44" s="69"/>
      <c r="E44" s="70"/>
      <c r="F44" s="68"/>
      <c r="G44" s="68"/>
      <c r="H44" s="71"/>
      <c r="I44" s="72">
        <f>I45-H44</f>
        <v>0</v>
      </c>
      <c r="J44" s="72">
        <f>J45-I44</f>
        <v>0</v>
      </c>
      <c r="K44" s="72">
        <f>L44-K45</f>
        <v>0</v>
      </c>
      <c r="L44" s="73"/>
      <c r="M44" s="74" t="e">
        <f>$M$19/((L44*24))</f>
        <v>#DIV/0!</v>
      </c>
      <c r="N44" s="75" t="str">
        <f>IF(L44&lt;=TIMEVALUE("4:24,000"),"МСМК",IF(L44&lt;=TIMEVALUE("4:30,000"),"МС",IF(L44&lt;=TIMEVALUE("4:42,000"),"КМС",IF(L44&lt;=TIMEVALUE("4:52,000"),"1 СР",IF(L44&lt;=TIMEVALUE("5:02,000"),"2 СР",IF(L44&lt;=TIMEVALUE("5:12,000"),"3 СР",IF(L44&lt;=TIMEVALUE("5:22,000"),"1 сп.юн.р.")))))))</f>
        <v>МСМК</v>
      </c>
      <c r="O44" s="76"/>
      <c r="T44" s="1"/>
    </row>
    <row r="45" spans="1:20" ht="13.8" hidden="1" x14ac:dyDescent="0.25">
      <c r="A45" s="45">
        <v>2</v>
      </c>
      <c r="B45" s="77"/>
      <c r="C45" s="77"/>
      <c r="D45" s="78"/>
      <c r="E45" s="79"/>
      <c r="F45" s="77"/>
      <c r="G45" s="77"/>
      <c r="H45" s="80"/>
      <c r="I45" s="80"/>
      <c r="J45" s="80"/>
      <c r="K45" s="80"/>
      <c r="L45" s="80"/>
      <c r="M45" s="81" t="e">
        <f>M44</f>
        <v>#DIV/0!</v>
      </c>
      <c r="N45" s="82"/>
      <c r="O45" s="53"/>
      <c r="T45" s="1"/>
    </row>
    <row r="46" spans="1:20" ht="13.8" hidden="1" x14ac:dyDescent="0.25">
      <c r="A46" s="45">
        <v>2</v>
      </c>
      <c r="B46" s="77"/>
      <c r="C46" s="77"/>
      <c r="D46" s="78"/>
      <c r="E46" s="79"/>
      <c r="F46" s="77"/>
      <c r="G46" s="77"/>
      <c r="H46" s="80"/>
      <c r="I46" s="80"/>
      <c r="J46" s="80"/>
      <c r="K46" s="80"/>
      <c r="L46" s="80"/>
      <c r="M46" s="81" t="e">
        <f>M44</f>
        <v>#DIV/0!</v>
      </c>
      <c r="N46" s="82"/>
      <c r="O46" s="53"/>
      <c r="T46" s="1"/>
    </row>
    <row r="47" spans="1:20" ht="14.4" hidden="1" thickBot="1" x14ac:dyDescent="0.3">
      <c r="A47" s="54">
        <v>2</v>
      </c>
      <c r="B47" s="83"/>
      <c r="C47" s="83"/>
      <c r="D47" s="84"/>
      <c r="E47" s="85"/>
      <c r="F47" s="83"/>
      <c r="G47" s="83"/>
      <c r="H47" s="86"/>
      <c r="I47" s="86"/>
      <c r="J47" s="86"/>
      <c r="K47" s="86"/>
      <c r="L47" s="86"/>
      <c r="M47" s="87" t="e">
        <f>M44</f>
        <v>#DIV/0!</v>
      </c>
      <c r="N47" s="88"/>
      <c r="O47" s="59">
        <f>O44</f>
        <v>0</v>
      </c>
      <c r="T47" s="1"/>
    </row>
    <row r="48" spans="1:20" ht="16.2" thickBot="1" x14ac:dyDescent="0.35">
      <c r="A48" s="89"/>
      <c r="B48" s="90"/>
      <c r="C48" s="90"/>
      <c r="D48" s="91"/>
      <c r="E48" s="92"/>
      <c r="F48" s="93"/>
      <c r="G48" s="94"/>
      <c r="H48" s="95"/>
      <c r="I48" s="95"/>
      <c r="J48" s="95"/>
      <c r="K48" s="95"/>
      <c r="L48" s="95"/>
      <c r="M48" s="96"/>
      <c r="N48" s="97"/>
      <c r="O48" s="98"/>
    </row>
    <row r="49" spans="1:20" ht="15" thickTop="1" x14ac:dyDescent="0.25">
      <c r="A49" s="149" t="s">
        <v>38</v>
      </c>
      <c r="B49" s="150"/>
      <c r="C49" s="150"/>
      <c r="D49" s="150"/>
      <c r="E49" s="99"/>
      <c r="F49" s="99"/>
      <c r="G49" s="99" t="s">
        <v>39</v>
      </c>
      <c r="H49" s="99"/>
      <c r="I49" s="99"/>
      <c r="J49" s="99"/>
      <c r="K49" s="99"/>
      <c r="L49" s="99"/>
      <c r="M49" s="99"/>
      <c r="N49" s="99"/>
      <c r="O49" s="100"/>
      <c r="T49" s="24"/>
    </row>
    <row r="50" spans="1:20" ht="13.8" x14ac:dyDescent="0.25">
      <c r="A50" s="101" t="s">
        <v>61</v>
      </c>
      <c r="B50" s="101"/>
      <c r="C50" s="102"/>
      <c r="D50" s="101"/>
      <c r="E50" s="103"/>
      <c r="F50" s="101"/>
      <c r="G50" s="104" t="s">
        <v>40</v>
      </c>
      <c r="H50" s="77">
        <v>1</v>
      </c>
      <c r="I50" s="105" t="s">
        <v>41</v>
      </c>
      <c r="J50" s="77">
        <f>COUNTIF(F13:F63,"ЗМС")</f>
        <v>0</v>
      </c>
      <c r="K50" s="106"/>
      <c r="L50" s="107"/>
      <c r="M50" s="108"/>
      <c r="N50" s="109"/>
      <c r="O50" s="78"/>
      <c r="T50" s="24"/>
    </row>
    <row r="51" spans="1:20" ht="13.8" x14ac:dyDescent="0.25">
      <c r="A51" s="78" t="s">
        <v>62</v>
      </c>
      <c r="B51" s="101"/>
      <c r="C51" s="110"/>
      <c r="D51" s="101"/>
      <c r="E51" s="103"/>
      <c r="F51" s="101"/>
      <c r="G51" s="111" t="s">
        <v>42</v>
      </c>
      <c r="H51" s="77">
        <f>H52+H56</f>
        <v>17</v>
      </c>
      <c r="I51" s="105" t="s">
        <v>43</v>
      </c>
      <c r="J51" s="77">
        <f>COUNTIF(F13:F63,"МСМК")</f>
        <v>0</v>
      </c>
      <c r="K51" s="106"/>
      <c r="L51" s="107"/>
      <c r="M51" s="108"/>
      <c r="N51" s="109"/>
      <c r="O51" s="78"/>
      <c r="T51" s="24"/>
    </row>
    <row r="52" spans="1:20" ht="13.8" x14ac:dyDescent="0.25">
      <c r="A52" s="101" t="s">
        <v>63</v>
      </c>
      <c r="B52" s="101"/>
      <c r="C52" s="110"/>
      <c r="D52" s="101"/>
      <c r="E52" s="103"/>
      <c r="F52" s="101"/>
      <c r="G52" s="111" t="s">
        <v>44</v>
      </c>
      <c r="H52" s="77">
        <f>H53+H54+H55</f>
        <v>17</v>
      </c>
      <c r="I52" s="105" t="s">
        <v>45</v>
      </c>
      <c r="J52" s="77">
        <f>COUNTIF(F13:F63,"МС")</f>
        <v>1</v>
      </c>
      <c r="K52" s="106"/>
      <c r="L52" s="107"/>
      <c r="M52" s="108"/>
      <c r="N52" s="109"/>
      <c r="O52" s="78"/>
      <c r="T52" s="24"/>
    </row>
    <row r="53" spans="1:20" ht="13.8" x14ac:dyDescent="0.25">
      <c r="A53" s="101"/>
      <c r="B53" s="101"/>
      <c r="C53" s="110"/>
      <c r="D53" s="101"/>
      <c r="E53" s="103"/>
      <c r="F53" s="101"/>
      <c r="G53" s="111" t="s">
        <v>46</v>
      </c>
      <c r="H53" s="77">
        <f>COUNT(B23:B47)</f>
        <v>17</v>
      </c>
      <c r="I53" s="105" t="s">
        <v>47</v>
      </c>
      <c r="J53" s="77">
        <f>COUNTIF(F13:F63,"КМС")</f>
        <v>12</v>
      </c>
      <c r="K53" s="106"/>
      <c r="L53" s="107"/>
      <c r="M53" s="108"/>
      <c r="N53" s="109"/>
      <c r="O53" s="78"/>
    </row>
    <row r="54" spans="1:20" ht="13.8" x14ac:dyDescent="0.25">
      <c r="A54" s="101"/>
      <c r="B54" s="101"/>
      <c r="C54" s="110"/>
      <c r="D54" s="101"/>
      <c r="E54" s="103"/>
      <c r="F54" s="101"/>
      <c r="G54" s="111" t="s">
        <v>48</v>
      </c>
      <c r="H54" s="77">
        <f>COUNTIF(B13:B63,"НФ")</f>
        <v>0</v>
      </c>
      <c r="I54" s="105" t="s">
        <v>49</v>
      </c>
      <c r="J54" s="77">
        <f>COUNTIF(F13:F63,"1 СР")</f>
        <v>3</v>
      </c>
      <c r="K54" s="106"/>
      <c r="L54" s="107"/>
      <c r="M54" s="108"/>
      <c r="N54" s="109"/>
      <c r="O54" s="78"/>
      <c r="T54" s="1"/>
    </row>
    <row r="55" spans="1:20" ht="13.8" x14ac:dyDescent="0.25">
      <c r="A55" s="101"/>
      <c r="B55" s="101"/>
      <c r="C55" s="110"/>
      <c r="D55" s="101"/>
      <c r="E55" s="103"/>
      <c r="F55" s="101"/>
      <c r="G55" s="111" t="s">
        <v>50</v>
      </c>
      <c r="H55" s="77">
        <f>COUNTIF(B13:B63,"ДСКВ")</f>
        <v>0</v>
      </c>
      <c r="I55" s="112" t="s">
        <v>51</v>
      </c>
      <c r="J55" s="77">
        <f>COUNTIF(F13:F63,"2 СР")</f>
        <v>1</v>
      </c>
      <c r="K55" s="106"/>
      <c r="L55" s="107"/>
      <c r="M55" s="108"/>
      <c r="N55" s="109"/>
      <c r="O55" s="78"/>
      <c r="T55" s="1"/>
    </row>
    <row r="56" spans="1:20" ht="13.8" x14ac:dyDescent="0.25">
      <c r="A56" s="101"/>
      <c r="B56" s="101"/>
      <c r="C56" s="110"/>
      <c r="D56" s="101"/>
      <c r="E56" s="103"/>
      <c r="F56" s="101"/>
      <c r="G56" s="111" t="s">
        <v>52</v>
      </c>
      <c r="H56" s="77">
        <f>COUNTIF(B13:B63,"НС")</f>
        <v>0</v>
      </c>
      <c r="I56" s="112" t="s">
        <v>53</v>
      </c>
      <c r="J56" s="77">
        <f>COUNTIF(F13:F63,"3 СР")</f>
        <v>0</v>
      </c>
      <c r="K56" s="106"/>
      <c r="L56" s="107"/>
      <c r="M56" s="108"/>
      <c r="N56" s="109"/>
      <c r="O56" s="78"/>
      <c r="T56" s="1"/>
    </row>
    <row r="57" spans="1:20" ht="14.4" x14ac:dyDescent="0.25">
      <c r="A57" s="158"/>
      <c r="B57" s="159"/>
      <c r="C57" s="159"/>
      <c r="D57" s="159"/>
      <c r="E57" s="159" t="s">
        <v>54</v>
      </c>
      <c r="F57" s="159"/>
      <c r="G57" s="159"/>
      <c r="H57" s="159" t="s">
        <v>55</v>
      </c>
      <c r="I57" s="159"/>
      <c r="J57" s="159"/>
      <c r="K57" s="159"/>
      <c r="L57" s="159"/>
      <c r="M57" s="159" t="s">
        <v>56</v>
      </c>
      <c r="N57" s="159"/>
      <c r="O57" s="160"/>
      <c r="T57" s="1"/>
    </row>
    <row r="58" spans="1:20" ht="13.8" x14ac:dyDescent="0.25">
      <c r="A58" s="151"/>
      <c r="B58" s="152"/>
      <c r="C58" s="152"/>
      <c r="D58" s="152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4"/>
    </row>
    <row r="59" spans="1:20" ht="13.8" x14ac:dyDescent="0.25">
      <c r="A59" s="113"/>
      <c r="B59" s="114"/>
      <c r="C59" s="114"/>
      <c r="D59" s="114"/>
      <c r="E59" s="115"/>
      <c r="F59" s="114"/>
      <c r="G59" s="114"/>
      <c r="H59" s="116"/>
      <c r="I59" s="116"/>
      <c r="J59" s="116"/>
      <c r="K59" s="116"/>
      <c r="L59" s="116"/>
      <c r="M59" s="114"/>
      <c r="N59" s="114"/>
      <c r="O59" s="117"/>
      <c r="T59" s="24"/>
    </row>
    <row r="60" spans="1:20" ht="13.8" x14ac:dyDescent="0.25">
      <c r="A60" s="113"/>
      <c r="B60" s="114"/>
      <c r="C60" s="114"/>
      <c r="D60" s="114"/>
      <c r="E60" s="115"/>
      <c r="F60" s="114"/>
      <c r="G60" s="114"/>
      <c r="H60" s="116"/>
      <c r="I60" s="116"/>
      <c r="J60" s="116"/>
      <c r="K60" s="116"/>
      <c r="L60" s="116"/>
      <c r="M60" s="114"/>
      <c r="N60" s="114"/>
      <c r="O60" s="117"/>
      <c r="T60" s="24"/>
    </row>
    <row r="61" spans="1:20" ht="13.8" x14ac:dyDescent="0.25">
      <c r="A61" s="113"/>
      <c r="B61" s="114"/>
      <c r="C61" s="114"/>
      <c r="D61" s="114"/>
      <c r="E61" s="115"/>
      <c r="F61" s="114"/>
      <c r="G61" s="114"/>
      <c r="H61" s="116"/>
      <c r="I61" s="116"/>
      <c r="J61" s="116"/>
      <c r="K61" s="116"/>
      <c r="L61" s="116"/>
      <c r="M61" s="114"/>
      <c r="N61" s="114"/>
      <c r="O61" s="117"/>
      <c r="T61" s="24"/>
    </row>
    <row r="62" spans="1:20" ht="13.8" x14ac:dyDescent="0.25">
      <c r="A62" s="113"/>
      <c r="B62" s="114"/>
      <c r="C62" s="114"/>
      <c r="D62" s="114"/>
      <c r="E62" s="115"/>
      <c r="F62" s="114"/>
      <c r="G62" s="114"/>
      <c r="H62" s="116"/>
      <c r="I62" s="116"/>
      <c r="J62" s="116"/>
      <c r="K62" s="116"/>
      <c r="L62" s="116"/>
      <c r="M62" s="118"/>
      <c r="N62" s="119"/>
      <c r="O62" s="117"/>
      <c r="T62" s="24"/>
    </row>
    <row r="63" spans="1:20" ht="14.4" thickBot="1" x14ac:dyDescent="0.3">
      <c r="A63" s="155" t="s">
        <v>5</v>
      </c>
      <c r="B63" s="156"/>
      <c r="C63" s="156"/>
      <c r="D63" s="156"/>
      <c r="E63" s="156" t="str">
        <f>G17</f>
        <v>Вдовин С.М. (1 кат., Санкт-Петербург)</v>
      </c>
      <c r="F63" s="156"/>
      <c r="G63" s="156"/>
      <c r="H63" s="156" t="str">
        <f>G18</f>
        <v>Валова А.С. (ВК, Санкт-Петербург)</v>
      </c>
      <c r="I63" s="156"/>
      <c r="J63" s="156"/>
      <c r="K63" s="156"/>
      <c r="L63" s="156"/>
      <c r="M63" s="156" t="str">
        <f>G19</f>
        <v>Соловьев Г.Н. (ВК, Санкт-Петербург)</v>
      </c>
      <c r="N63" s="156"/>
      <c r="O63" s="157"/>
    </row>
    <row r="64" spans="1:20" ht="13.8" thickTop="1" x14ac:dyDescent="0.25">
      <c r="T64" s="24"/>
    </row>
    <row r="65" spans="20:20" x14ac:dyDescent="0.25">
      <c r="T65" s="24"/>
    </row>
    <row r="66" spans="20:20" x14ac:dyDescent="0.25">
      <c r="T66" s="24"/>
    </row>
    <row r="67" spans="20:20" x14ac:dyDescent="0.25">
      <c r="T67" s="24"/>
    </row>
    <row r="68" spans="20:20" x14ac:dyDescent="0.25">
      <c r="T68" s="24"/>
    </row>
    <row r="70" spans="20:20" x14ac:dyDescent="0.25">
      <c r="T70" s="24"/>
    </row>
    <row r="71" spans="20:20" x14ac:dyDescent="0.25">
      <c r="T71" s="24"/>
    </row>
    <row r="72" spans="20:20" x14ac:dyDescent="0.25">
      <c r="T72" s="24"/>
    </row>
    <row r="73" spans="20:20" x14ac:dyDescent="0.25">
      <c r="T73" s="24"/>
    </row>
    <row r="74" spans="20:20" x14ac:dyDescent="0.25">
      <c r="T74" s="24"/>
    </row>
    <row r="76" spans="20:20" x14ac:dyDescent="0.25">
      <c r="T76" s="1"/>
    </row>
    <row r="77" spans="20:20" x14ac:dyDescent="0.25">
      <c r="T77" s="24"/>
    </row>
    <row r="78" spans="20:20" x14ac:dyDescent="0.25">
      <c r="T78" s="24"/>
    </row>
    <row r="79" spans="20:20" x14ac:dyDescent="0.25">
      <c r="T79" s="1"/>
    </row>
    <row r="80" spans="20:20" x14ac:dyDescent="0.25">
      <c r="T80" s="1"/>
    </row>
    <row r="82" spans="20:20" x14ac:dyDescent="0.25">
      <c r="T82" s="24"/>
    </row>
    <row r="83" spans="20:20" x14ac:dyDescent="0.25">
      <c r="T83" s="24"/>
    </row>
  </sheetData>
  <mergeCells count="42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O21:O22"/>
    <mergeCell ref="A49:D49"/>
    <mergeCell ref="A58:E58"/>
    <mergeCell ref="F58:O58"/>
    <mergeCell ref="A63:D63"/>
    <mergeCell ref="E63:G63"/>
    <mergeCell ref="H63:L63"/>
    <mergeCell ref="M63:O63"/>
    <mergeCell ref="A57:D57"/>
    <mergeCell ref="E57:G57"/>
    <mergeCell ref="H57:L57"/>
    <mergeCell ref="M57:O57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2023-06-08T16:10:49Z</dcterms:created>
  <dcterms:modified xsi:type="dcterms:W3CDTF">2024-01-15T11:40:27Z</dcterms:modified>
</cp:coreProperties>
</file>