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andr\OneDrive\Рабочий стол\2023г\Протоколы 2023\17. КР 8 этап, ВС, Москва, 02-05.08.2023\Протокол для сайта\"/>
    </mc:Choice>
  </mc:AlternateContent>
  <xr:revisionPtr revIDLastSave="0" documentId="13_ncr:1_{B105DE70-8E04-432A-95FF-E3BA8812F27E}" xr6:coauthVersionLast="47" xr6:coauthVersionMax="47" xr10:uidLastSave="{00000000-0000-0000-0000-000000000000}"/>
  <bookViews>
    <workbookView xWindow="11664" yWindow="288" windowWidth="10752" windowHeight="11808" tabRatio="787" xr2:uid="{00000000-000D-0000-FFFF-FFFF00000000}"/>
  </bookViews>
  <sheets>
    <sheet name="Юниоры 17-18 ГНВ" sheetId="126" r:id="rId1"/>
    <sheet name="Юниорки 17-18 ГНВ" sheetId="127" r:id="rId2"/>
    <sheet name="Юниоры 17-18" sheetId="123" r:id="rId3"/>
    <sheet name="Юниорки 17-18" sheetId="125" r:id="rId4"/>
  </sheets>
  <definedNames>
    <definedName name="_xlnm.Print_Titles" localSheetId="3">'Юниорки 17-18'!$21:$21</definedName>
    <definedName name="_xlnm.Print_Titles" localSheetId="1">'Юниорки 17-18 ГНВ'!$21:$21</definedName>
    <definedName name="_xlnm.Print_Titles" localSheetId="2">'Юниоры 17-18'!$21:$21</definedName>
    <definedName name="_xlnm.Print_Titles" localSheetId="0">'Юниоры 17-18 ГНВ'!$21:$21</definedName>
    <definedName name="_xlnm.Print_Area" localSheetId="3">'Юниорки 17-18'!$A$1:$L$44</definedName>
    <definedName name="_xlnm.Print_Area" localSheetId="1">'Юниорки 17-18 ГНВ'!$A$1:$K$44</definedName>
    <definedName name="_xlnm.Print_Area" localSheetId="2">'Юниоры 17-18'!$A$1:$L$52</definedName>
    <definedName name="_xlnm.Print_Area" localSheetId="0">'Юниоры 17-18 ГНВ'!$A$1:$K$52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27" l="1"/>
  <c r="G44" i="127"/>
  <c r="D44" i="127"/>
  <c r="K36" i="127"/>
  <c r="H36" i="127"/>
  <c r="K35" i="127"/>
  <c r="H35" i="127"/>
  <c r="K34" i="127"/>
  <c r="H34" i="127"/>
  <c r="K33" i="127"/>
  <c r="H33" i="127"/>
  <c r="K32" i="127"/>
  <c r="K31" i="127"/>
  <c r="K30" i="127"/>
  <c r="H32" i="127" l="1"/>
  <c r="H31" i="127" s="1"/>
  <c r="I52" i="126"/>
  <c r="G52" i="126"/>
  <c r="D52" i="126"/>
  <c r="K44" i="126"/>
  <c r="H44" i="126"/>
  <c r="K43" i="126"/>
  <c r="H43" i="126"/>
  <c r="K42" i="126"/>
  <c r="H42" i="126"/>
  <c r="K41" i="126"/>
  <c r="H41" i="126"/>
  <c r="K40" i="126"/>
  <c r="K39" i="126"/>
  <c r="K38" i="126"/>
  <c r="J44" i="125"/>
  <c r="G44" i="125"/>
  <c r="D44" i="125"/>
  <c r="L36" i="125"/>
  <c r="H36" i="125"/>
  <c r="L35" i="125"/>
  <c r="H35" i="125"/>
  <c r="L34" i="125"/>
  <c r="H34" i="125"/>
  <c r="L33" i="125"/>
  <c r="H33" i="125"/>
  <c r="L32" i="125"/>
  <c r="L31" i="125"/>
  <c r="L30" i="125"/>
  <c r="H40" i="126" l="1"/>
  <c r="H39" i="126" s="1"/>
  <c r="H32" i="125"/>
  <c r="H31" i="125" s="1"/>
  <c r="J52" i="123"/>
  <c r="G52" i="123"/>
  <c r="D52" i="123"/>
  <c r="L44" i="123"/>
  <c r="H44" i="123"/>
  <c r="L43" i="123"/>
  <c r="H43" i="123"/>
  <c r="L42" i="123"/>
  <c r="H42" i="123"/>
  <c r="L41" i="123"/>
  <c r="H41" i="123"/>
  <c r="L40" i="123"/>
  <c r="L39" i="123"/>
  <c r="L38" i="123"/>
  <c r="H40" i="123" l="1"/>
  <c r="H39" i="123" s="1"/>
</calcChain>
</file>

<file path=xl/sharedStrings.xml><?xml version="1.0" encoding="utf-8"?>
<sst xmlns="http://schemas.openxmlformats.org/spreadsheetml/2006/main" count="380" uniqueCount="101">
  <si>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</si>
  <si>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</si>
  <si>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</si>
  <si>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</si>
  <si>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</si>
  <si>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</si>
  <si>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</si>
  <si>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</si>
  <si>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</si>
  <si>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</si>
  <si>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ТЕРРИТОРИАЛЬНАЯ ПРИНАДЛЕЖНОСТЬ</t>
  </si>
  <si>
    <t>ПРИМЕЧАНИЕ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</si>
  <si>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</si>
  <si>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</si>
  <si>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</si>
  <si>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</si>
  <si>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</si>
  <si>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</si>
  <si>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</si>
  <si>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</si>
  <si>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</si>
  <si>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</si>
  <si>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</si>
  <si>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</si>
  <si>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</si>
  <si>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</si>
  <si>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1 СР</t>
  </si>
  <si>
    <t>ДАТА РОЖД.</t>
  </si>
  <si>
    <t>Дисквалифицировано</t>
  </si>
  <si>
    <t>UCI ID</t>
  </si>
  <si>
    <t>ИТОГОВЫЙ ПРОТОКОЛ</t>
  </si>
  <si>
    <t>ВЫПОЛНЕНИЕ НТУ ЕВСК</t>
  </si>
  <si>
    <t/>
  </si>
  <si>
    <t>ГЛАВНЫЙ СЕКРЕТАРЬ</t>
  </si>
  <si>
    <t>3 СР</t>
  </si>
  <si>
    <t>2 СР</t>
  </si>
  <si>
    <t>ВЫСОТА СТАРТОВОЙ ГОРЫ (HD)(м):</t>
  </si>
  <si>
    <t>НАЧАЛО ГОНКИ:</t>
  </si>
  <si>
    <t>ОКОНЧАНИЕ ГОНКИ:</t>
  </si>
  <si>
    <t>Температура:</t>
  </si>
  <si>
    <t>Влажность:</t>
  </si>
  <si>
    <t>Осадки:</t>
  </si>
  <si>
    <t>Ветер:</t>
  </si>
  <si>
    <t>Федерация велосипедного спорта России</t>
  </si>
  <si>
    <t>17:00</t>
  </si>
  <si>
    <t>ЗАМЕСТИТЕЛЬ ГЛАВНОГО СУДЬИ</t>
  </si>
  <si>
    <t>ЗАМЕСТИТЕЛЬ ГЛАВНОГО СУДЬИ:</t>
  </si>
  <si>
    <t>Санкт-Петербург</t>
  </si>
  <si>
    <t>Москва</t>
  </si>
  <si>
    <t>Департамент спорта города Москвы</t>
  </si>
  <si>
    <t>РСОО "Федерация велосипедного спорта в городе Москве"</t>
  </si>
  <si>
    <t>ГБУ ДО "МОСКОВСКАЯ АКАДЕМИЯ ВЕЛОСИПЕДНОГО СПОРТА"</t>
  </si>
  <si>
    <t>ВМХ - гонка - "Классик" (или "Классик" - смешанная)</t>
  </si>
  <si>
    <t>МЕСТО ПРОВЕДЕНИЯ: г. Москва, велодром "Марьинский"</t>
  </si>
  <si>
    <t>ДАТА ПРОВЕДЕНИЯ: 04-05 августа 2023 года</t>
  </si>
  <si>
    <t>11:00</t>
  </si>
  <si>
    <t>№ ВРВС: 0080011611Я</t>
  </si>
  <si>
    <t>СМОЛЬНИКОВ А.В. (1 кат., Москва)</t>
  </si>
  <si>
    <t>ГВОЗДЕВ К.Е. (1 кат., Москва)</t>
  </si>
  <si>
    <t>НИКУШЕНКОВ Е.А. (2 кат., Москва)</t>
  </si>
  <si>
    <t>КРУГОВ:</t>
  </si>
  <si>
    <t>НАЗВАНИЕ ТРАССЫ / РЕГ.НОМЕР: Велодром "Марьинский"</t>
  </si>
  <si>
    <t>ДИСТАНЦИЯ:</t>
  </si>
  <si>
    <t>4 августа</t>
  </si>
  <si>
    <t>5 августа</t>
  </si>
  <si>
    <t>СУММА</t>
  </si>
  <si>
    <t>Иркутская область</t>
  </si>
  <si>
    <t>Юниоры 17-18 лет</t>
  </si>
  <si>
    <t>№ ЕКП 2023: 29874</t>
  </si>
  <si>
    <t>Брянская область</t>
  </si>
  <si>
    <t xml:space="preserve">МОЛДОВАНОВ Андрей  </t>
  </si>
  <si>
    <t xml:space="preserve">ШИХАРЕВ Артём  </t>
  </si>
  <si>
    <t>ВСЕРОССИЙСКИЕ СОРЕВНОВАНИЯ</t>
  </si>
  <si>
    <t>Юниорки 17-18 лет</t>
  </si>
  <si>
    <t xml:space="preserve">АЛЕКСЕЕВА Татьяна  </t>
  </si>
  <si>
    <t xml:space="preserve">ЗАВЯЗКИНА Карина  </t>
  </si>
  <si>
    <t>НС</t>
  </si>
  <si>
    <t>ВОЛКОВ Константин</t>
  </si>
  <si>
    <t>ШТЕЛЬМИН Данила</t>
  </si>
  <si>
    <t>ГЛАЗОВ Георгий</t>
  </si>
  <si>
    <t xml:space="preserve">НАЗАРЬКО Дмитрий   </t>
  </si>
  <si>
    <t>ДОЛГИХ Даниил</t>
  </si>
  <si>
    <t xml:space="preserve">СОЛОНКИН Кирилл  </t>
  </si>
  <si>
    <t>СУРИНОВ Артемий</t>
  </si>
  <si>
    <t>СИЛЮКОВ Алексей</t>
  </si>
  <si>
    <t>ЗУЕВ Илья</t>
  </si>
  <si>
    <t xml:space="preserve">ДЖАБАРОВ Денис   </t>
  </si>
  <si>
    <t>ТКАЧУК Дарья</t>
  </si>
  <si>
    <t>САЛАЕВА Дарья</t>
  </si>
  <si>
    <t>ДУКВИЦ Ульяна</t>
  </si>
  <si>
    <t>РЕЗУЛЬТАТ</t>
  </si>
  <si>
    <t>ДАТА ПРОВЕДЕНИЯ: 03 августа 2023 года</t>
  </si>
  <si>
    <t>№ ВРВС: 0080031811Я</t>
  </si>
  <si>
    <t>13:00</t>
  </si>
  <si>
    <t>ВМХ - гонка на время</t>
  </si>
  <si>
    <t>42</t>
  </si>
  <si>
    <t>5</t>
  </si>
  <si>
    <t>77</t>
  </si>
  <si>
    <t>606</t>
  </si>
  <si>
    <t>868</t>
  </si>
  <si>
    <t>БАЛАЦКИЙ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</si>
</sst>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m:ss.000"/>
  </numFmts>
  <fonts count="2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sz val="16"/>
      <name val="Calibri"/>
      <family val="2"/>
      <charset val="204"/>
    </font>
    <font>
      <sz val="8"/>
      <name val="Arial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</cellStyleXfs>
  <cellXfs count="159">
    <xf numFmtId="0" fontId="0" fillId="0" borderId="0" xfId="0"/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3" fillId="0" borderId="2" xfId="2" applyFont="1" applyBorder="1" applyAlignment="1">
      <alignment horizontal="center" vertical="center"/>
    </xf>
    <xf numFmtId="0" fontId="13" fillId="0" borderId="2" xfId="2" applyFont="1" applyBorder="1" applyAlignment="1">
      <alignment vertical="center"/>
    </xf>
    <xf numFmtId="0" fontId="15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vertical="center"/>
    </xf>
    <xf numFmtId="0" fontId="15" fillId="0" borderId="3" xfId="2" applyFont="1" applyBorder="1" applyAlignment="1">
      <alignment horizontal="right" vertical="center"/>
    </xf>
    <xf numFmtId="0" fontId="12" fillId="0" borderId="16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5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0" fontId="13" fillId="0" borderId="5" xfId="2" applyFont="1" applyBorder="1" applyAlignment="1">
      <alignment horizontal="right" vertical="center"/>
    </xf>
    <xf numFmtId="0" fontId="6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6" fillId="0" borderId="28" xfId="2" applyFont="1" applyBorder="1" applyAlignment="1">
      <alignment vertical="center"/>
    </xf>
    <xf numFmtId="0" fontId="6" fillId="0" borderId="26" xfId="2" applyFont="1" applyBorder="1" applyAlignment="1">
      <alignment horizontal="center" vertical="center"/>
    </xf>
    <xf numFmtId="0" fontId="6" fillId="0" borderId="26" xfId="2" applyFont="1" applyBorder="1" applyAlignment="1">
      <alignment vertical="center"/>
    </xf>
    <xf numFmtId="0" fontId="6" fillId="0" borderId="29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justify"/>
    </xf>
    <xf numFmtId="0" fontId="18" fillId="0" borderId="0" xfId="8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49" fontId="13" fillId="0" borderId="4" xfId="2" applyNumberFormat="1" applyFont="1" applyBorder="1" applyAlignment="1">
      <alignment vertical="center"/>
    </xf>
    <xf numFmtId="49" fontId="13" fillId="0" borderId="17" xfId="2" applyNumberFormat="1" applyFont="1" applyBorder="1" applyAlignment="1">
      <alignment vertical="center"/>
    </xf>
    <xf numFmtId="0" fontId="13" fillId="0" borderId="16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49" fontId="13" fillId="0" borderId="5" xfId="2" applyNumberFormat="1" applyFont="1" applyBorder="1" applyAlignment="1">
      <alignment horizontal="left" vertical="center"/>
    </xf>
    <xf numFmtId="49" fontId="13" fillId="0" borderId="5" xfId="2" applyNumberFormat="1" applyFont="1" applyBorder="1" applyAlignment="1">
      <alignment vertical="center"/>
    </xf>
    <xf numFmtId="0" fontId="6" fillId="0" borderId="11" xfId="2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12" fillId="2" borderId="22" xfId="2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13" fillId="0" borderId="6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6" fillId="0" borderId="16" xfId="2" applyFont="1" applyBorder="1" applyAlignment="1">
      <alignment vertical="center"/>
    </xf>
    <xf numFmtId="1" fontId="6" fillId="0" borderId="0" xfId="2" applyNumberFormat="1" applyFont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9" fontId="13" fillId="0" borderId="5" xfId="2" applyNumberFormat="1" applyFont="1" applyBorder="1" applyAlignment="1">
      <alignment horizontal="center" vertical="center"/>
    </xf>
    <xf numFmtId="9" fontId="13" fillId="0" borderId="5" xfId="2" applyNumberFormat="1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6" fillId="0" borderId="5" xfId="2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7" fillId="0" borderId="17" xfId="2" applyFont="1" applyBorder="1" applyAlignment="1">
      <alignment vertical="center"/>
    </xf>
    <xf numFmtId="0" fontId="12" fillId="0" borderId="13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49" fontId="6" fillId="0" borderId="0" xfId="2" applyNumberFormat="1" applyFont="1" applyAlignment="1">
      <alignment vertical="center"/>
    </xf>
    <xf numFmtId="49" fontId="13" fillId="0" borderId="2" xfId="2" applyNumberFormat="1" applyFont="1" applyBorder="1" applyAlignment="1">
      <alignment vertical="center"/>
    </xf>
    <xf numFmtId="49" fontId="13" fillId="0" borderId="3" xfId="2" applyNumberFormat="1" applyFont="1" applyBorder="1" applyAlignment="1">
      <alignment vertical="center"/>
    </xf>
    <xf numFmtId="49" fontId="7" fillId="0" borderId="5" xfId="2" applyNumberFormat="1" applyFont="1" applyBorder="1" applyAlignment="1">
      <alignment vertical="center"/>
    </xf>
    <xf numFmtId="49" fontId="6" fillId="0" borderId="0" xfId="2" applyNumberFormat="1" applyFont="1" applyAlignment="1">
      <alignment horizontal="center" vertical="center"/>
    </xf>
    <xf numFmtId="49" fontId="6" fillId="0" borderId="26" xfId="2" applyNumberFormat="1" applyFont="1" applyBorder="1" applyAlignment="1">
      <alignment vertical="center"/>
    </xf>
    <xf numFmtId="49" fontId="16" fillId="0" borderId="0" xfId="2" applyNumberFormat="1" applyFont="1" applyAlignment="1">
      <alignment vertical="center" wrapText="1"/>
    </xf>
    <xf numFmtId="49" fontId="6" fillId="0" borderId="27" xfId="2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vertical="center"/>
    </xf>
    <xf numFmtId="49" fontId="7" fillId="0" borderId="4" xfId="2" applyNumberFormat="1" applyFont="1" applyBorder="1" applyAlignment="1">
      <alignment horizontal="left" vertical="center"/>
    </xf>
    <xf numFmtId="49" fontId="8" fillId="0" borderId="0" xfId="2" applyNumberFormat="1" applyFont="1" applyAlignment="1">
      <alignment vertical="center"/>
    </xf>
    <xf numFmtId="49" fontId="10" fillId="0" borderId="0" xfId="2" applyNumberFormat="1" applyFont="1" applyAlignment="1">
      <alignment vertical="center"/>
    </xf>
    <xf numFmtId="0" fontId="12" fillId="0" borderId="2" xfId="2" applyFont="1" applyBorder="1" applyAlignment="1">
      <alignment horizontal="left" vertical="center"/>
    </xf>
    <xf numFmtId="0" fontId="19" fillId="0" borderId="3" xfId="2" applyFont="1" applyBorder="1" applyAlignment="1">
      <alignment horizontal="left" vertical="center"/>
    </xf>
    <xf numFmtId="0" fontId="6" fillId="0" borderId="1" xfId="2" applyFont="1" applyBorder="1" applyAlignment="1">
      <alignment vertical="center"/>
    </xf>
    <xf numFmtId="0" fontId="21" fillId="0" borderId="6" xfId="0" applyFont="1" applyBorder="1" applyAlignment="1">
      <alignment horizontal="right" vertical="center"/>
    </xf>
    <xf numFmtId="0" fontId="21" fillId="4" borderId="6" xfId="2" applyFont="1" applyFill="1" applyBorder="1" applyAlignment="1">
      <alignment horizontal="right" vertical="center"/>
    </xf>
    <xf numFmtId="14" fontId="6" fillId="0" borderId="1" xfId="2" applyNumberFormat="1" applyFont="1" applyBorder="1" applyAlignment="1">
      <alignment horizontal="center" vertical="center"/>
    </xf>
    <xf numFmtId="0" fontId="15" fillId="2" borderId="16" xfId="2" applyFont="1" applyFill="1" applyBorder="1" applyAlignment="1">
      <alignment vertical="center"/>
    </xf>
    <xf numFmtId="0" fontId="15" fillId="2" borderId="5" xfId="2" applyFont="1" applyFill="1" applyBorder="1" applyAlignment="1">
      <alignment vertical="center"/>
    </xf>
    <xf numFmtId="0" fontId="22" fillId="0" borderId="19" xfId="2" applyFont="1" applyBorder="1" applyAlignment="1">
      <alignment vertical="center"/>
    </xf>
    <xf numFmtId="0" fontId="22" fillId="0" borderId="20" xfId="2" applyFont="1" applyBorder="1" applyAlignment="1">
      <alignment vertical="center"/>
    </xf>
    <xf numFmtId="0" fontId="22" fillId="0" borderId="0" xfId="2" applyFont="1" applyAlignment="1">
      <alignment vertical="center"/>
    </xf>
    <xf numFmtId="49" fontId="22" fillId="0" borderId="0" xfId="2" applyNumberFormat="1" applyFont="1" applyAlignment="1">
      <alignment vertical="center"/>
    </xf>
    <xf numFmtId="0" fontId="4" fillId="0" borderId="0" xfId="0" applyFont="1"/>
    <xf numFmtId="1" fontId="6" fillId="0" borderId="1" xfId="0" applyNumberFormat="1" applyFont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 wrapText="1"/>
    </xf>
    <xf numFmtId="0" fontId="23" fillId="0" borderId="0" xfId="2" applyFont="1" applyAlignment="1">
      <alignment vertical="center"/>
    </xf>
    <xf numFmtId="1" fontId="13" fillId="0" borderId="17" xfId="2" applyNumberFormat="1" applyFont="1" applyBorder="1" applyAlignment="1">
      <alignment horizontal="right" vertical="center"/>
    </xf>
    <xf numFmtId="0" fontId="12" fillId="0" borderId="2" xfId="2" applyFont="1" applyBorder="1" applyAlignment="1">
      <alignment horizontal="left" vertical="center"/>
    </xf>
    <xf numFmtId="0" fontId="6" fillId="0" borderId="1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12" fillId="0" borderId="2" xfId="2" applyFont="1" applyBorder="1" applyAlignment="1">
      <alignment horizontal="left" vertical="center"/>
    </xf>
    <xf numFmtId="0" fontId="6" fillId="0" borderId="1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0" fontId="6" fillId="0" borderId="42" xfId="2" applyFont="1" applyBorder="1" applyAlignment="1">
      <alignment vertical="center"/>
    </xf>
    <xf numFmtId="14" fontId="6" fillId="0" borderId="42" xfId="2" applyNumberFormat="1" applyFont="1" applyBorder="1" applyAlignment="1">
      <alignment horizontal="center" vertical="center"/>
    </xf>
    <xf numFmtId="1" fontId="6" fillId="0" borderId="42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6" fillId="4" borderId="42" xfId="3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165" fontId="6" fillId="0" borderId="42" xfId="0" applyNumberFormat="1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22" fillId="0" borderId="20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0" fontId="10" fillId="2" borderId="38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2" fillId="2" borderId="24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5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0" fillId="2" borderId="37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49" fontId="10" fillId="3" borderId="40" xfId="2" applyNumberFormat="1" applyFont="1" applyFill="1" applyBorder="1" applyAlignment="1">
      <alignment horizontal="center" vertical="center"/>
    </xf>
    <xf numFmtId="49" fontId="10" fillId="3" borderId="39" xfId="2" applyNumberFormat="1" applyFont="1" applyFill="1" applyBorder="1" applyAlignment="1">
      <alignment horizontal="center" vertical="center"/>
    </xf>
    <xf numFmtId="49" fontId="10" fillId="2" borderId="37" xfId="3" applyNumberFormat="1" applyFont="1" applyFill="1" applyBorder="1" applyAlignment="1">
      <alignment horizontal="center" vertical="center" wrapText="1"/>
    </xf>
    <xf numFmtId="49" fontId="10" fillId="2" borderId="1" xfId="3" applyNumberFormat="1" applyFont="1" applyFill="1" applyBorder="1" applyAlignment="1">
      <alignment horizontal="center" vertical="center" wrapText="1"/>
    </xf>
    <xf numFmtId="0" fontId="10" fillId="2" borderId="37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36" xfId="2" applyFont="1" applyFill="1" applyBorder="1" applyAlignment="1">
      <alignment horizontal="center" vertical="center"/>
    </xf>
    <xf numFmtId="0" fontId="10" fillId="2" borderId="31" xfId="2" applyFont="1" applyFill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7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17" xfId="2" applyFont="1" applyBorder="1" applyAlignment="1">
      <alignment horizontal="left" vertical="center"/>
    </xf>
    <xf numFmtId="0" fontId="9" fillId="0" borderId="14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6" fillId="4" borderId="1" xfId="2" applyFont="1" applyFill="1" applyBorder="1" applyAlignment="1">
      <alignment vertical="center"/>
    </xf>
    <xf numFmtId="0" fontId="6" fillId="4" borderId="42" xfId="2" applyFont="1" applyFill="1" applyBorder="1" applyAlignment="1">
      <alignment vertical="center"/>
    </xf>
  </cellXfs>
  <cellStyles count="14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3 2" xfId="10" xr:uid="{00000000-0005-0000-0000-000006000000}"/>
    <cellStyle name="Обычный 3 2 2" xfId="12" xr:uid="{00000000-0005-0000-0000-000007000000}"/>
    <cellStyle name="Обычный 3 3" xfId="11" xr:uid="{00000000-0005-0000-0000-000008000000}"/>
    <cellStyle name="Обычный 3 4" xfId="9" xr:uid="{00000000-0005-0000-0000-000009000000}"/>
    <cellStyle name="Обычный 4" xfId="4" xr:uid="{00000000-0005-0000-0000-00000A000000}"/>
    <cellStyle name="Обычный 5" xfId="13" xr:uid="{73608B8E-866C-49C9-AC8E-7DBA893B4CD4}"/>
    <cellStyle name="Обычный_ID4938_RS_1" xfId="8" xr:uid="{00000000-0005-0000-0000-00000B000000}"/>
    <cellStyle name="Обычный_Стартовый протокол Смирнов_20101106_Results" xfId="3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22861</xdr:rowOff>
    </xdr:from>
    <xdr:to>
      <xdr:col>2</xdr:col>
      <xdr:colOff>111283</xdr:colOff>
      <xdr:row>3</xdr:row>
      <xdr:rowOff>137161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2AD9845-9B62-480B-930B-818A17576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1"/>
          <a:ext cx="1132363" cy="89154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114301</xdr:colOff>
      <xdr:row>0</xdr:row>
      <xdr:rowOff>101601</xdr:rowOff>
    </xdr:from>
    <xdr:to>
      <xdr:col>3</xdr:col>
      <xdr:colOff>548640</xdr:colOff>
      <xdr:row>3</xdr:row>
      <xdr:rowOff>92125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AA33028-6652-4E41-9BB0-31D16EF8FD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0512"/>
        <a:stretch/>
      </xdr:blipFill>
      <xdr:spPr>
        <a:xfrm>
          <a:off x="1135381" y="101601"/>
          <a:ext cx="1272539" cy="767764"/>
        </a:xfrm>
        <a:prstGeom prst="rect">
          <a:avLst/>
        </a:prstGeom>
      </xdr:spPr>
    </xdr:pic>
    <xdr:clientData/>
  </xdr:twoCellAnchor>
  <xdr:twoCellAnchor>
    <xdr:from>
      <xdr:col>8</xdr:col>
      <xdr:colOff>76200</xdr:colOff>
      <xdr:row>0</xdr:row>
      <xdr:rowOff>0</xdr:rowOff>
    </xdr:from>
    <xdr:to>
      <xdr:col>9</xdr:col>
      <xdr:colOff>883920</xdr:colOff>
      <xdr:row>4</xdr:row>
      <xdr:rowOff>125395</xdr:rowOff>
    </xdr:to>
    <xdr:pic>
      <xdr:nvPicPr>
        <xdr:cNvPr id="4" name="Рисунок 4" descr="C:\Users\ЛеликоваЮВ\AppData\Local\Microsoft\Windows\Temporary Internet Files\Content.Outlook\8PA8SDOU\492 Logo-01 (3).png">
          <a:extLst>
            <a:ext uri="{FF2B5EF4-FFF2-40B4-BE49-F238E27FC236}">
              <a16:creationId xmlns:a16="http://schemas.microsoft.com/office/drawing/2014/main" id="{808BE441-F8ED-44E2-A2D1-092DE07F3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0440" y="0"/>
          <a:ext cx="1828800" cy="1161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899160</xdr:colOff>
      <xdr:row>0</xdr:row>
      <xdr:rowOff>76200</xdr:rowOff>
    </xdr:from>
    <xdr:to>
      <xdr:col>10</xdr:col>
      <xdr:colOff>746760</xdr:colOff>
      <xdr:row>3</xdr:row>
      <xdr:rowOff>22164</xdr:rowOff>
    </xdr:to>
    <xdr:pic>
      <xdr:nvPicPr>
        <xdr:cNvPr id="5" name="Рисунок 7" descr="C:\Users\Сумароков ВО\Desktop\Критериум Лужники\фвсм лого.png">
          <a:extLst>
            <a:ext uri="{FF2B5EF4-FFF2-40B4-BE49-F238E27FC236}">
              <a16:creationId xmlns:a16="http://schemas.microsoft.com/office/drawing/2014/main" id="{146A014B-1963-4722-B68E-B502271CA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76200"/>
          <a:ext cx="792480" cy="723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22861</xdr:rowOff>
    </xdr:from>
    <xdr:to>
      <xdr:col>2</xdr:col>
      <xdr:colOff>111283</xdr:colOff>
      <xdr:row>3</xdr:row>
      <xdr:rowOff>137161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D6935E9-00E0-456E-9033-F29FFAA40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1"/>
          <a:ext cx="1124743" cy="86868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114301</xdr:colOff>
      <xdr:row>0</xdr:row>
      <xdr:rowOff>101601</xdr:rowOff>
    </xdr:from>
    <xdr:to>
      <xdr:col>3</xdr:col>
      <xdr:colOff>548640</xdr:colOff>
      <xdr:row>3</xdr:row>
      <xdr:rowOff>92125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8AA338F-60C0-4047-A144-4C9C573F2C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0512"/>
        <a:stretch/>
      </xdr:blipFill>
      <xdr:spPr>
        <a:xfrm>
          <a:off x="1127761" y="101601"/>
          <a:ext cx="1264919" cy="744904"/>
        </a:xfrm>
        <a:prstGeom prst="rect">
          <a:avLst/>
        </a:prstGeom>
      </xdr:spPr>
    </xdr:pic>
    <xdr:clientData/>
  </xdr:twoCellAnchor>
  <xdr:twoCellAnchor>
    <xdr:from>
      <xdr:col>8</xdr:col>
      <xdr:colOff>76200</xdr:colOff>
      <xdr:row>0</xdr:row>
      <xdr:rowOff>0</xdr:rowOff>
    </xdr:from>
    <xdr:to>
      <xdr:col>9</xdr:col>
      <xdr:colOff>883920</xdr:colOff>
      <xdr:row>4</xdr:row>
      <xdr:rowOff>125395</xdr:rowOff>
    </xdr:to>
    <xdr:pic>
      <xdr:nvPicPr>
        <xdr:cNvPr id="4" name="Рисунок 4" descr="C:\Users\ЛеликоваЮВ\AppData\Local\Microsoft\Windows\Temporary Internet Files\Content.Outlook\8PA8SDOU\492 Logo-01 (3).png">
          <a:extLst>
            <a:ext uri="{FF2B5EF4-FFF2-40B4-BE49-F238E27FC236}">
              <a16:creationId xmlns:a16="http://schemas.microsoft.com/office/drawing/2014/main" id="{84044A22-65ED-4413-866F-27EAD6C28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2340" y="0"/>
          <a:ext cx="1821180" cy="1131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899160</xdr:colOff>
      <xdr:row>0</xdr:row>
      <xdr:rowOff>76200</xdr:rowOff>
    </xdr:from>
    <xdr:to>
      <xdr:col>10</xdr:col>
      <xdr:colOff>746760</xdr:colOff>
      <xdr:row>3</xdr:row>
      <xdr:rowOff>22164</xdr:rowOff>
    </xdr:to>
    <xdr:pic>
      <xdr:nvPicPr>
        <xdr:cNvPr id="5" name="Рисунок 7" descr="C:\Users\Сумароков ВО\Desktop\Критериум Лужники\фвсм лого.png">
          <a:extLst>
            <a:ext uri="{FF2B5EF4-FFF2-40B4-BE49-F238E27FC236}">
              <a16:creationId xmlns:a16="http://schemas.microsoft.com/office/drawing/2014/main" id="{3608FD11-0944-4A91-A794-59CA49E4A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8760" y="76200"/>
          <a:ext cx="792480" cy="700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88901</xdr:colOff>
      <xdr:row>1</xdr:row>
      <xdr:rowOff>7621</xdr:rowOff>
    </xdr:from>
    <xdr:to>
      <xdr:col>2</xdr:col>
      <xdr:colOff>200184</xdr:colOff>
      <xdr:row>4</xdr:row>
      <xdr:rowOff>121921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96A0E44-BB19-534A-B8EB-5197EE2AE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1" y="266701"/>
          <a:ext cx="1132363" cy="891540"/>
        </a:xfrm>
        <a:prstGeom prst="rect">
          <a:avLst/>
        </a:prstGeom>
      </xdr:spPr>
    </xdr:pic>
    <xdr:clientData/>
  </xdr:twoCellAnchor>
  <xdr:twoCellAnchor editAs="oneCell">
    <xdr:from>
      <xdr:col>2</xdr:col>
      <xdr:colOff>205741</xdr:colOff>
      <xdr:row>1</xdr:row>
      <xdr:rowOff>101601</xdr:rowOff>
    </xdr:from>
    <xdr:to>
      <xdr:col>3</xdr:col>
      <xdr:colOff>640080</xdr:colOff>
      <xdr:row>4</xdr:row>
      <xdr:rowOff>92125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0524508-D23C-404E-9D35-8D5BA7FDAD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0512"/>
        <a:stretch/>
      </xdr:blipFill>
      <xdr:spPr>
        <a:xfrm>
          <a:off x="1226821" y="360681"/>
          <a:ext cx="1272539" cy="767764"/>
        </a:xfrm>
        <a:prstGeom prst="rect">
          <a:avLst/>
        </a:prstGeom>
      </xdr:spPr>
    </xdr:pic>
    <xdr:clientData/>
  </xdr:twoCellAnchor>
  <xdr:twoCellAnchor>
    <xdr:from>
      <xdr:col>8</xdr:col>
      <xdr:colOff>563880</xdr:colOff>
      <xdr:row>1</xdr:row>
      <xdr:rowOff>15240</xdr:rowOff>
    </xdr:from>
    <xdr:to>
      <xdr:col>10</xdr:col>
      <xdr:colOff>807720</xdr:colOff>
      <xdr:row>5</xdr:row>
      <xdr:rowOff>140635</xdr:rowOff>
    </xdr:to>
    <xdr:pic>
      <xdr:nvPicPr>
        <xdr:cNvPr id="4" name="Рисунок 4" descr="C:\Users\ЛеликоваЮВ\AppData\Local\Microsoft\Windows\Temporary Internet Files\Content.Outlook\8PA8SDOU\492 Logo-01 (3).png">
          <a:extLst>
            <a:ext uri="{FF2B5EF4-FFF2-40B4-BE49-F238E27FC236}">
              <a16:creationId xmlns:a16="http://schemas.microsoft.com/office/drawing/2014/main" id="{6947869F-0191-49DE-B768-8E7411B7D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8120" y="274320"/>
          <a:ext cx="1615440" cy="1161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853440</xdr:colOff>
      <xdr:row>1</xdr:row>
      <xdr:rowOff>60960</xdr:rowOff>
    </xdr:from>
    <xdr:to>
      <xdr:col>11</xdr:col>
      <xdr:colOff>701040</xdr:colOff>
      <xdr:row>4</xdr:row>
      <xdr:rowOff>6924</xdr:rowOff>
    </xdr:to>
    <xdr:pic>
      <xdr:nvPicPr>
        <xdr:cNvPr id="5" name="Рисунок 7" descr="C:\Users\Сумароков ВО\Desktop\Критериум Лужники\фвсм лого.png">
          <a:extLst>
            <a:ext uri="{FF2B5EF4-FFF2-40B4-BE49-F238E27FC236}">
              <a16:creationId xmlns:a16="http://schemas.microsoft.com/office/drawing/2014/main" id="{32C19530-5E49-4D84-AB00-BAE0618DF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9280" y="320040"/>
          <a:ext cx="792480" cy="723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88901</xdr:colOff>
      <xdr:row>1</xdr:row>
      <xdr:rowOff>7621</xdr:rowOff>
    </xdr:from>
    <xdr:to>
      <xdr:col>2</xdr:col>
      <xdr:colOff>200184</xdr:colOff>
      <xdr:row>4</xdr:row>
      <xdr:rowOff>121921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6A6EA07-4264-4974-805E-0909E6321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1" y="259081"/>
          <a:ext cx="1124743" cy="868680"/>
        </a:xfrm>
        <a:prstGeom prst="rect">
          <a:avLst/>
        </a:prstGeom>
      </xdr:spPr>
    </xdr:pic>
    <xdr:clientData/>
  </xdr:twoCellAnchor>
  <xdr:twoCellAnchor editAs="oneCell">
    <xdr:from>
      <xdr:col>2</xdr:col>
      <xdr:colOff>205741</xdr:colOff>
      <xdr:row>1</xdr:row>
      <xdr:rowOff>101601</xdr:rowOff>
    </xdr:from>
    <xdr:to>
      <xdr:col>3</xdr:col>
      <xdr:colOff>640080</xdr:colOff>
      <xdr:row>4</xdr:row>
      <xdr:rowOff>92125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EBAC806-05EC-468E-8F85-00743A70D6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0512"/>
        <a:stretch/>
      </xdr:blipFill>
      <xdr:spPr>
        <a:xfrm>
          <a:off x="1219201" y="353061"/>
          <a:ext cx="1264919" cy="744904"/>
        </a:xfrm>
        <a:prstGeom prst="rect">
          <a:avLst/>
        </a:prstGeom>
      </xdr:spPr>
    </xdr:pic>
    <xdr:clientData/>
  </xdr:twoCellAnchor>
  <xdr:twoCellAnchor>
    <xdr:from>
      <xdr:col>8</xdr:col>
      <xdr:colOff>563880</xdr:colOff>
      <xdr:row>1</xdr:row>
      <xdr:rowOff>15240</xdr:rowOff>
    </xdr:from>
    <xdr:to>
      <xdr:col>10</xdr:col>
      <xdr:colOff>807720</xdr:colOff>
      <xdr:row>5</xdr:row>
      <xdr:rowOff>140635</xdr:rowOff>
    </xdr:to>
    <xdr:pic>
      <xdr:nvPicPr>
        <xdr:cNvPr id="4" name="Рисунок 4" descr="C:\Users\ЛеликоваЮВ\AppData\Local\Microsoft\Windows\Temporary Internet Files\Content.Outlook\8PA8SDOU\492 Logo-01 (3).png">
          <a:extLst>
            <a:ext uri="{FF2B5EF4-FFF2-40B4-BE49-F238E27FC236}">
              <a16:creationId xmlns:a16="http://schemas.microsoft.com/office/drawing/2014/main" id="{976A9228-0F0E-4012-A95F-8B2206B37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0020" y="266700"/>
          <a:ext cx="1607820" cy="1131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853440</xdr:colOff>
      <xdr:row>1</xdr:row>
      <xdr:rowOff>60960</xdr:rowOff>
    </xdr:from>
    <xdr:to>
      <xdr:col>11</xdr:col>
      <xdr:colOff>701040</xdr:colOff>
      <xdr:row>4</xdr:row>
      <xdr:rowOff>6924</xdr:rowOff>
    </xdr:to>
    <xdr:pic>
      <xdr:nvPicPr>
        <xdr:cNvPr id="5" name="Рисунок 7" descr="C:\Users\Сумароков ВО\Desktop\Критериум Лужники\фвсм лого.png">
          <a:extLst>
            <a:ext uri="{FF2B5EF4-FFF2-40B4-BE49-F238E27FC236}">
              <a16:creationId xmlns:a16="http://schemas.microsoft.com/office/drawing/2014/main" id="{DD15F06B-9F75-4DC9-9CEA-273DA396F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3560" y="312420"/>
          <a:ext cx="792480" cy="700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B5C27-D3CA-4EE0-BA37-2CF2D34C33A1}">
  <sheetPr>
    <tabColor theme="3" tint="-0.249977111117893"/>
    <pageSetUpPr fitToPage="1"/>
  </sheetPr>
  <dimension ref="A1:R53"/>
  <sheetViews>
    <sheetView tabSelected="1" topLeftCell="A16" zoomScale="50" zoomScaleNormal="50" zoomScaleSheetLayoutView="89" workbookViewId="0">
      <selection activeCell="D35" sqref="D35"/>
    </sheetView>
  </sheetViews>
  <sheetFormatPr defaultColWidth="9.109375" defaultRowHeight="13.8" x14ac:dyDescent="0.25"/>
  <cols>
    <col min="1" max="1" width="7" style="2" customWidth="1"/>
    <col min="2" max="2" width="7.77734375" style="97" customWidth="1"/>
    <col min="3" max="3" width="12.109375" style="97" customWidth="1"/>
    <col min="4" max="4" width="21" style="2" bestFit="1" customWidth="1"/>
    <col min="5" max="5" width="11.77734375" style="2" customWidth="1"/>
    <col min="6" max="6" width="8.77734375" style="2" customWidth="1"/>
    <col min="7" max="7" width="27" style="2" customWidth="1"/>
    <col min="8" max="8" width="9.77734375" style="60" customWidth="1"/>
    <col min="9" max="9" width="14.77734375" style="60" customWidth="1"/>
    <col min="10" max="10" width="13.77734375" style="2" customWidth="1"/>
    <col min="11" max="11" width="13.109375" style="2" customWidth="1"/>
    <col min="12" max="12" width="9.109375" style="2"/>
    <col min="13" max="13" width="9.109375" style="2" customWidth="1"/>
    <col min="14" max="15" width="9.109375" style="2"/>
    <col min="16" max="18" width="9.109375" style="60"/>
    <col min="19" max="16384" width="9.109375" style="2"/>
  </cols>
  <sheetData>
    <row r="1" spans="1:18" customFormat="1" ht="19.95" customHeight="1" x14ac:dyDescent="0.25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89"/>
      <c r="M1" s="86"/>
    </row>
    <row r="2" spans="1:18" customFormat="1" ht="19.95" customHeight="1" x14ac:dyDescent="0.25">
      <c r="A2" s="146" t="s">
        <v>49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89"/>
      <c r="M2" s="86"/>
    </row>
    <row r="3" spans="1:18" customFormat="1" ht="19.95" customHeight="1" x14ac:dyDescent="0.25">
      <c r="A3" s="146" t="s">
        <v>43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89"/>
      <c r="M3" s="86"/>
    </row>
    <row r="4" spans="1:18" ht="19.95" customHeight="1" x14ac:dyDescent="0.25">
      <c r="A4" s="147" t="s">
        <v>50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</row>
    <row r="5" spans="1:18" ht="19.95" customHeight="1" x14ac:dyDescent="0.25">
      <c r="A5" s="147" t="s">
        <v>51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N5"/>
    </row>
    <row r="6" spans="1:18" s="3" customFormat="1" ht="19.95" customHeight="1" x14ac:dyDescent="0.25">
      <c r="A6" s="148" t="s">
        <v>72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P6" s="72"/>
      <c r="Q6" s="72"/>
      <c r="R6" s="72"/>
    </row>
    <row r="7" spans="1:18" s="3" customFormat="1" ht="19.95" customHeight="1" x14ac:dyDescent="0.25">
      <c r="A7" s="149" t="s">
        <v>12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P7" s="72"/>
      <c r="Q7" s="72"/>
      <c r="R7" s="72"/>
    </row>
    <row r="8" spans="1:18" s="3" customFormat="1" ht="19.95" customHeight="1" thickBot="1" x14ac:dyDescent="0.3">
      <c r="A8" s="150" t="s">
        <v>32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P8" s="72"/>
      <c r="Q8" s="72"/>
      <c r="R8" s="72"/>
    </row>
    <row r="9" spans="1:18" ht="19.95" customHeight="1" thickTop="1" x14ac:dyDescent="0.25">
      <c r="A9" s="151" t="s">
        <v>30</v>
      </c>
      <c r="B9" s="152"/>
      <c r="C9" s="152"/>
      <c r="D9" s="152"/>
      <c r="E9" s="152"/>
      <c r="F9" s="152"/>
      <c r="G9" s="152"/>
      <c r="H9" s="152"/>
      <c r="I9" s="152"/>
      <c r="J9" s="152"/>
      <c r="K9" s="153"/>
    </row>
    <row r="10" spans="1:18" ht="19.95" customHeight="1" x14ac:dyDescent="0.25">
      <c r="A10" s="154" t="s">
        <v>94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6"/>
    </row>
    <row r="11" spans="1:18" ht="19.95" customHeight="1" x14ac:dyDescent="0.25">
      <c r="A11" s="154" t="s">
        <v>67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6"/>
    </row>
    <row r="12" spans="1:18" ht="7.5" customHeight="1" x14ac:dyDescent="0.25">
      <c r="A12" s="143"/>
      <c r="B12" s="144"/>
      <c r="C12" s="144"/>
      <c r="D12" s="144"/>
      <c r="E12" s="144"/>
      <c r="F12" s="144"/>
      <c r="G12" s="144"/>
      <c r="H12" s="144"/>
      <c r="I12" s="144"/>
      <c r="J12" s="144"/>
      <c r="K12" s="145"/>
    </row>
    <row r="13" spans="1:18" ht="15.6" x14ac:dyDescent="0.25">
      <c r="A13" s="131" t="s">
        <v>53</v>
      </c>
      <c r="B13" s="132"/>
      <c r="C13" s="132"/>
      <c r="D13" s="132"/>
      <c r="E13" s="5"/>
      <c r="F13" s="5"/>
      <c r="G13" s="95" t="s">
        <v>37</v>
      </c>
      <c r="H13" s="61" t="s">
        <v>55</v>
      </c>
      <c r="I13" s="61"/>
      <c r="J13" s="6"/>
      <c r="K13" s="58" t="s">
        <v>92</v>
      </c>
    </row>
    <row r="14" spans="1:18" ht="15.6" x14ac:dyDescent="0.25">
      <c r="A14" s="133" t="s">
        <v>91</v>
      </c>
      <c r="B14" s="134"/>
      <c r="C14" s="134"/>
      <c r="D14" s="134"/>
      <c r="E14" s="7"/>
      <c r="F14" s="7"/>
      <c r="G14" s="75" t="s">
        <v>38</v>
      </c>
      <c r="H14" s="62" t="s">
        <v>93</v>
      </c>
      <c r="I14" s="62"/>
      <c r="J14" s="8"/>
      <c r="K14" s="59" t="s">
        <v>68</v>
      </c>
    </row>
    <row r="15" spans="1:18" ht="14.4" x14ac:dyDescent="0.25">
      <c r="A15" s="135" t="s">
        <v>7</v>
      </c>
      <c r="B15" s="136"/>
      <c r="C15" s="136"/>
      <c r="D15" s="136"/>
      <c r="E15" s="136"/>
      <c r="F15" s="136"/>
      <c r="G15" s="137"/>
      <c r="H15" s="138" t="s">
        <v>1</v>
      </c>
      <c r="I15" s="136"/>
      <c r="J15" s="136"/>
      <c r="K15" s="139"/>
    </row>
    <row r="16" spans="1:18" ht="14.4" x14ac:dyDescent="0.25">
      <c r="A16" s="9" t="s">
        <v>13</v>
      </c>
      <c r="B16" s="10"/>
      <c r="C16" s="10"/>
      <c r="D16" s="11"/>
      <c r="E16" s="12"/>
      <c r="F16" s="11"/>
      <c r="G16" s="55"/>
      <c r="H16" s="140" t="s">
        <v>61</v>
      </c>
      <c r="I16" s="141"/>
      <c r="J16" s="141"/>
      <c r="K16" s="142"/>
    </row>
    <row r="17" spans="1:18" ht="14.4" x14ac:dyDescent="0.25">
      <c r="A17" s="9" t="s">
        <v>14</v>
      </c>
      <c r="B17" s="10"/>
      <c r="C17" s="10"/>
      <c r="D17" s="13"/>
      <c r="E17" s="12"/>
      <c r="F17" s="11"/>
      <c r="G17" s="56" t="s">
        <v>57</v>
      </c>
      <c r="H17" s="70" t="s">
        <v>36</v>
      </c>
      <c r="I17" s="63"/>
      <c r="J17" s="45"/>
      <c r="K17" s="57">
        <v>5</v>
      </c>
    </row>
    <row r="18" spans="1:18" ht="14.4" x14ac:dyDescent="0.25">
      <c r="A18" s="34" t="s">
        <v>15</v>
      </c>
      <c r="B18" s="10"/>
      <c r="C18" s="10"/>
      <c r="D18" s="13"/>
      <c r="E18" s="12"/>
      <c r="F18" s="11"/>
      <c r="G18" s="56" t="s">
        <v>58</v>
      </c>
      <c r="H18" s="70" t="s">
        <v>60</v>
      </c>
      <c r="I18" s="63"/>
      <c r="J18" s="45"/>
      <c r="K18" s="57">
        <v>1</v>
      </c>
    </row>
    <row r="19" spans="1:18" ht="15" thickBot="1" x14ac:dyDescent="0.3">
      <c r="A19" s="9" t="s">
        <v>46</v>
      </c>
      <c r="B19" s="14"/>
      <c r="C19" s="14"/>
      <c r="D19" s="15"/>
      <c r="E19" s="15"/>
      <c r="F19" s="15"/>
      <c r="G19" s="56" t="s">
        <v>59</v>
      </c>
      <c r="H19" s="71" t="s">
        <v>62</v>
      </c>
      <c r="I19" s="64"/>
      <c r="J19" s="44"/>
      <c r="K19" s="90">
        <v>420</v>
      </c>
    </row>
    <row r="20" spans="1:18" ht="15.6" customHeight="1" thickTop="1" thickBot="1" x14ac:dyDescent="0.3">
      <c r="A20" s="18"/>
      <c r="B20" s="17"/>
      <c r="C20" s="17"/>
      <c r="D20" s="18"/>
      <c r="E20" s="18"/>
      <c r="F20" s="18"/>
      <c r="G20" s="18"/>
      <c r="H20" s="65"/>
      <c r="I20" s="65"/>
      <c r="J20" s="18"/>
      <c r="K20" s="18"/>
    </row>
    <row r="21" spans="1:18" s="20" customFormat="1" ht="20.25" customHeight="1" thickTop="1" x14ac:dyDescent="0.25">
      <c r="A21" s="129" t="s">
        <v>5</v>
      </c>
      <c r="B21" s="121" t="s">
        <v>9</v>
      </c>
      <c r="C21" s="121" t="s">
        <v>29</v>
      </c>
      <c r="D21" s="121" t="s">
        <v>2</v>
      </c>
      <c r="E21" s="121" t="s">
        <v>27</v>
      </c>
      <c r="F21" s="121" t="s">
        <v>6</v>
      </c>
      <c r="G21" s="121" t="s">
        <v>10</v>
      </c>
      <c r="H21" s="123"/>
      <c r="I21" s="125" t="s">
        <v>90</v>
      </c>
      <c r="J21" s="127" t="s">
        <v>31</v>
      </c>
      <c r="K21" s="114" t="s">
        <v>11</v>
      </c>
      <c r="M21" s="84"/>
      <c r="P21" s="73"/>
      <c r="Q21" s="73"/>
      <c r="R21" s="73"/>
    </row>
    <row r="22" spans="1:18" s="20" customFormat="1" ht="17.25" customHeight="1" x14ac:dyDescent="0.25">
      <c r="A22" s="130"/>
      <c r="B22" s="122"/>
      <c r="C22" s="122"/>
      <c r="D22" s="122"/>
      <c r="E22" s="122"/>
      <c r="F22" s="122"/>
      <c r="G22" s="122"/>
      <c r="H22" s="124"/>
      <c r="I22" s="126"/>
      <c r="J22" s="128"/>
      <c r="K22" s="115"/>
      <c r="M22" s="84"/>
      <c r="P22" s="73"/>
      <c r="Q22" s="73"/>
      <c r="R22" s="73"/>
    </row>
    <row r="23" spans="1:18" ht="16.8" customHeight="1" x14ac:dyDescent="0.25">
      <c r="A23" s="48">
        <v>1</v>
      </c>
      <c r="B23" s="47"/>
      <c r="C23" s="47">
        <v>10081092485</v>
      </c>
      <c r="D23" s="76" t="s">
        <v>77</v>
      </c>
      <c r="E23" s="79">
        <v>38996</v>
      </c>
      <c r="F23" s="47" t="s">
        <v>24</v>
      </c>
      <c r="G23" s="47" t="s">
        <v>48</v>
      </c>
      <c r="H23" s="87"/>
      <c r="I23" s="107">
        <v>4.2824074074074075E-4</v>
      </c>
      <c r="J23" s="88"/>
      <c r="K23" s="54"/>
      <c r="M23" s="84"/>
      <c r="N23" s="20"/>
      <c r="O23" s="20"/>
      <c r="P23" s="73"/>
      <c r="Q23" s="73"/>
      <c r="R23" s="73"/>
    </row>
    <row r="24" spans="1:18" ht="16.8" customHeight="1" x14ac:dyDescent="0.25">
      <c r="A24" s="48">
        <v>2</v>
      </c>
      <c r="B24" s="47"/>
      <c r="C24" s="47">
        <v>10034965955</v>
      </c>
      <c r="D24" s="76" t="s">
        <v>78</v>
      </c>
      <c r="E24" s="79">
        <v>39038</v>
      </c>
      <c r="F24" s="47" t="s">
        <v>24</v>
      </c>
      <c r="G24" s="47" t="s">
        <v>48</v>
      </c>
      <c r="H24" s="87"/>
      <c r="I24" s="107">
        <v>4.3188657407407406E-4</v>
      </c>
      <c r="J24" s="88"/>
      <c r="K24" s="54"/>
      <c r="M24" s="84"/>
      <c r="N24" s="20"/>
      <c r="O24" s="20"/>
      <c r="P24" s="73"/>
      <c r="Q24" s="73"/>
      <c r="R24" s="73"/>
    </row>
    <row r="25" spans="1:18" ht="16.8" customHeight="1" x14ac:dyDescent="0.25">
      <c r="A25" s="48">
        <v>3</v>
      </c>
      <c r="B25" s="47"/>
      <c r="C25" s="47">
        <v>10036052355</v>
      </c>
      <c r="D25" s="76" t="s">
        <v>82</v>
      </c>
      <c r="E25" s="79">
        <v>38478</v>
      </c>
      <c r="F25" s="47" t="s">
        <v>24</v>
      </c>
      <c r="G25" s="47" t="s">
        <v>69</v>
      </c>
      <c r="H25" s="87"/>
      <c r="I25" s="107">
        <v>4.346064814814814E-4</v>
      </c>
      <c r="J25" s="88"/>
      <c r="K25" s="54"/>
      <c r="M25" s="84"/>
      <c r="N25" s="20"/>
      <c r="O25" s="20"/>
      <c r="P25" s="73"/>
      <c r="Q25" s="73"/>
      <c r="R25" s="73"/>
    </row>
    <row r="26" spans="1:18" ht="16.8" customHeight="1" x14ac:dyDescent="0.25">
      <c r="A26" s="48">
        <v>4</v>
      </c>
      <c r="B26" s="47"/>
      <c r="C26" s="47">
        <v>10077036774</v>
      </c>
      <c r="D26" s="76" t="s">
        <v>79</v>
      </c>
      <c r="E26" s="79">
        <v>38498</v>
      </c>
      <c r="F26" s="47" t="s">
        <v>24</v>
      </c>
      <c r="G26" s="47" t="s">
        <v>48</v>
      </c>
      <c r="H26" s="87"/>
      <c r="I26" s="107">
        <v>4.362615740740741E-4</v>
      </c>
      <c r="J26" s="88"/>
      <c r="K26" s="54"/>
      <c r="M26" s="84"/>
      <c r="N26" s="20"/>
      <c r="O26" s="20"/>
      <c r="P26" s="73"/>
      <c r="Q26" s="73"/>
      <c r="R26" s="73"/>
    </row>
    <row r="27" spans="1:18" ht="16.8" customHeight="1" x14ac:dyDescent="0.25">
      <c r="A27" s="48">
        <v>5</v>
      </c>
      <c r="B27" s="47"/>
      <c r="C27" s="47">
        <v>10082682477</v>
      </c>
      <c r="D27" s="76" t="s">
        <v>70</v>
      </c>
      <c r="E27" s="79">
        <v>38452</v>
      </c>
      <c r="F27" s="47" t="s">
        <v>24</v>
      </c>
      <c r="G27" s="47" t="s">
        <v>66</v>
      </c>
      <c r="H27" s="87"/>
      <c r="I27" s="107">
        <v>4.4942129629629629E-4</v>
      </c>
      <c r="J27" s="88"/>
      <c r="K27" s="54"/>
      <c r="M27" s="84"/>
      <c r="N27" s="20"/>
      <c r="O27" s="20"/>
      <c r="P27" s="73"/>
      <c r="Q27" s="73"/>
      <c r="R27" s="73"/>
    </row>
    <row r="28" spans="1:18" ht="16.8" customHeight="1" x14ac:dyDescent="0.25">
      <c r="A28" s="48">
        <v>6</v>
      </c>
      <c r="B28" s="47"/>
      <c r="C28" s="47">
        <v>10080635676</v>
      </c>
      <c r="D28" s="76" t="s">
        <v>81</v>
      </c>
      <c r="E28" s="79">
        <v>38567</v>
      </c>
      <c r="F28" s="47" t="s">
        <v>24</v>
      </c>
      <c r="G28" s="47" t="s">
        <v>47</v>
      </c>
      <c r="H28" s="87"/>
      <c r="I28" s="107">
        <v>4.4960648148148144E-4</v>
      </c>
      <c r="J28" s="88"/>
      <c r="K28" s="54"/>
      <c r="M28" s="84"/>
      <c r="N28" s="20"/>
      <c r="O28" s="20"/>
      <c r="P28" s="73"/>
      <c r="Q28" s="73"/>
      <c r="R28" s="73"/>
    </row>
    <row r="29" spans="1:18" ht="16.8" customHeight="1" x14ac:dyDescent="0.25">
      <c r="A29" s="48">
        <v>7</v>
      </c>
      <c r="B29" s="47"/>
      <c r="C29" s="47">
        <v>10082986088</v>
      </c>
      <c r="D29" s="76" t="s">
        <v>80</v>
      </c>
      <c r="E29" s="79">
        <v>38701</v>
      </c>
      <c r="F29" s="47" t="s">
        <v>24</v>
      </c>
      <c r="G29" s="47" t="s">
        <v>48</v>
      </c>
      <c r="H29" s="87"/>
      <c r="I29" s="107">
        <v>4.5609953703703698E-4</v>
      </c>
      <c r="J29" s="36"/>
      <c r="K29" s="54"/>
      <c r="M29" s="84"/>
      <c r="N29" s="20"/>
      <c r="O29" s="20"/>
      <c r="P29" s="73"/>
      <c r="Q29" s="73"/>
      <c r="R29" s="73"/>
    </row>
    <row r="30" spans="1:18" ht="16.8" customHeight="1" x14ac:dyDescent="0.25">
      <c r="A30" s="48">
        <v>8</v>
      </c>
      <c r="B30" s="47"/>
      <c r="C30" s="47">
        <v>10079505527</v>
      </c>
      <c r="D30" s="157" t="s">
        <v>84</v>
      </c>
      <c r="E30" s="79">
        <v>38531</v>
      </c>
      <c r="F30" s="47" t="s">
        <v>24</v>
      </c>
      <c r="G30" s="47" t="s">
        <v>48</v>
      </c>
      <c r="H30" s="87"/>
      <c r="I30" s="107">
        <v>4.6201388888888892E-4</v>
      </c>
      <c r="J30" s="36"/>
      <c r="K30" s="54"/>
      <c r="M30" s="84"/>
      <c r="N30" s="20"/>
      <c r="O30" s="20"/>
      <c r="P30" s="73"/>
      <c r="Q30" s="73"/>
      <c r="R30" s="73"/>
    </row>
    <row r="31" spans="1:18" ht="16.8" customHeight="1" x14ac:dyDescent="0.25">
      <c r="A31" s="48">
        <v>9</v>
      </c>
      <c r="B31" s="47"/>
      <c r="C31" s="47">
        <v>10176942909</v>
      </c>
      <c r="D31" s="76" t="s">
        <v>83</v>
      </c>
      <c r="E31" s="79">
        <v>39015</v>
      </c>
      <c r="F31" s="47" t="s">
        <v>26</v>
      </c>
      <c r="G31" s="47" t="s">
        <v>48</v>
      </c>
      <c r="H31" s="87"/>
      <c r="I31" s="107">
        <v>4.6888888888888891E-4</v>
      </c>
      <c r="J31" s="36"/>
      <c r="K31" s="54"/>
      <c r="M31" s="84"/>
      <c r="N31" s="20"/>
      <c r="O31" s="20"/>
      <c r="P31" s="73"/>
      <c r="Q31" s="73"/>
      <c r="R31" s="73"/>
    </row>
    <row r="32" spans="1:18" ht="16.8" customHeight="1" x14ac:dyDescent="0.25">
      <c r="A32" s="48">
        <v>10</v>
      </c>
      <c r="B32" s="47"/>
      <c r="C32" s="47">
        <v>10094864768</v>
      </c>
      <c r="D32" s="76" t="s">
        <v>85</v>
      </c>
      <c r="E32" s="79">
        <v>38932</v>
      </c>
      <c r="F32" s="47" t="s">
        <v>26</v>
      </c>
      <c r="G32" s="47" t="s">
        <v>48</v>
      </c>
      <c r="H32" s="87"/>
      <c r="I32" s="107">
        <v>4.9916666666666664E-4</v>
      </c>
      <c r="J32" s="36"/>
      <c r="K32" s="54"/>
      <c r="M32" s="84"/>
      <c r="N32" s="20"/>
      <c r="O32" s="20"/>
      <c r="P32" s="73"/>
      <c r="Q32" s="73"/>
      <c r="R32" s="73"/>
    </row>
    <row r="33" spans="1:18" ht="16.8" customHeight="1" x14ac:dyDescent="0.25">
      <c r="A33" s="48">
        <v>11</v>
      </c>
      <c r="B33" s="47"/>
      <c r="C33" s="47">
        <v>10100049117</v>
      </c>
      <c r="D33" s="76" t="s">
        <v>71</v>
      </c>
      <c r="E33" s="79">
        <v>38996</v>
      </c>
      <c r="F33" s="47" t="s">
        <v>26</v>
      </c>
      <c r="G33" s="47" t="s">
        <v>69</v>
      </c>
      <c r="H33" s="87"/>
      <c r="I33" s="107">
        <v>5.2148148148148149E-4</v>
      </c>
      <c r="J33" s="36"/>
      <c r="K33" s="54"/>
      <c r="M33" s="84"/>
      <c r="N33" s="20"/>
      <c r="O33" s="20"/>
      <c r="P33" s="73"/>
      <c r="Q33" s="73"/>
      <c r="R33" s="73"/>
    </row>
    <row r="34" spans="1:18" ht="16.8" customHeight="1" x14ac:dyDescent="0.25">
      <c r="A34" s="48">
        <v>12</v>
      </c>
      <c r="B34" s="47"/>
      <c r="C34" s="47">
        <v>10096031192</v>
      </c>
      <c r="D34" s="76" t="s">
        <v>86</v>
      </c>
      <c r="E34" s="79">
        <v>38423</v>
      </c>
      <c r="F34" s="47" t="s">
        <v>26</v>
      </c>
      <c r="G34" s="47" t="s">
        <v>48</v>
      </c>
      <c r="H34" s="87"/>
      <c r="I34" s="107">
        <v>5.2181712962962967E-4</v>
      </c>
      <c r="J34" s="36"/>
      <c r="K34" s="54"/>
      <c r="M34" s="84"/>
      <c r="N34" s="20"/>
      <c r="O34" s="20"/>
      <c r="P34" s="73"/>
      <c r="Q34" s="73"/>
      <c r="R34" s="73"/>
    </row>
    <row r="35" spans="1:18" ht="16.8" customHeight="1" thickBot="1" x14ac:dyDescent="0.3">
      <c r="A35" s="99" t="s">
        <v>76</v>
      </c>
      <c r="B35" s="100"/>
      <c r="C35" s="100">
        <v>10095126365</v>
      </c>
      <c r="D35" s="158" t="s">
        <v>100</v>
      </c>
      <c r="E35" s="102">
        <v>39013</v>
      </c>
      <c r="F35" s="100" t="s">
        <v>24</v>
      </c>
      <c r="G35" s="100" t="s">
        <v>48</v>
      </c>
      <c r="H35" s="103"/>
      <c r="I35" s="108"/>
      <c r="J35" s="104"/>
      <c r="K35" s="105"/>
      <c r="M35" s="84"/>
      <c r="N35" s="20"/>
      <c r="O35" s="20"/>
      <c r="P35" s="73"/>
      <c r="Q35" s="73"/>
      <c r="R35" s="73"/>
    </row>
    <row r="36" spans="1:18" ht="14.4" customHeight="1" thickTop="1" thickBot="1" x14ac:dyDescent="0.35">
      <c r="A36" s="21"/>
      <c r="B36" s="22"/>
      <c r="C36" s="21"/>
      <c r="D36" s="23"/>
      <c r="E36" s="24"/>
      <c r="F36" s="25"/>
      <c r="G36" s="24"/>
      <c r="H36" s="66"/>
      <c r="I36" s="66"/>
      <c r="J36" s="26"/>
      <c r="K36" s="26"/>
      <c r="M36" s="84"/>
      <c r="N36" s="20"/>
      <c r="O36" s="20"/>
      <c r="P36" s="73"/>
      <c r="Q36" s="73"/>
      <c r="R36" s="73"/>
    </row>
    <row r="37" spans="1:18" ht="15" thickTop="1" x14ac:dyDescent="0.25">
      <c r="A37" s="116" t="s">
        <v>3</v>
      </c>
      <c r="B37" s="117"/>
      <c r="C37" s="117"/>
      <c r="D37" s="117"/>
      <c r="E37" s="38"/>
      <c r="F37" s="38"/>
      <c r="G37" s="117" t="s">
        <v>4</v>
      </c>
      <c r="H37" s="117"/>
      <c r="I37" s="117"/>
      <c r="J37" s="117"/>
      <c r="K37" s="118"/>
      <c r="M37" s="84"/>
      <c r="N37" s="20"/>
      <c r="O37" s="20"/>
      <c r="P37" s="73"/>
      <c r="Q37" s="73"/>
      <c r="R37" s="73"/>
    </row>
    <row r="38" spans="1:18" ht="14.4" x14ac:dyDescent="0.25">
      <c r="A38" s="40" t="s">
        <v>39</v>
      </c>
      <c r="B38" s="30"/>
      <c r="C38" s="49"/>
      <c r="D38" s="41"/>
      <c r="E38" s="4"/>
      <c r="F38" s="4"/>
      <c r="G38" s="27" t="s">
        <v>25</v>
      </c>
      <c r="H38" s="78">
        <v>4</v>
      </c>
      <c r="I38" s="67"/>
      <c r="J38" s="27" t="s">
        <v>23</v>
      </c>
      <c r="K38" s="35">
        <f>COUNTIF(F$21:F132,"ЗМС")</f>
        <v>0</v>
      </c>
      <c r="M38" s="84"/>
      <c r="N38" s="20"/>
      <c r="O38" s="20"/>
      <c r="P38" s="73"/>
      <c r="Q38" s="73"/>
      <c r="R38" s="73"/>
    </row>
    <row r="39" spans="1:18" ht="14.4" x14ac:dyDescent="0.25">
      <c r="A39" s="40" t="s">
        <v>40</v>
      </c>
      <c r="B39" s="30"/>
      <c r="C39" s="50"/>
      <c r="D39" s="41"/>
      <c r="E39" s="39"/>
      <c r="F39" s="39"/>
      <c r="G39" s="27" t="s">
        <v>18</v>
      </c>
      <c r="H39" s="77">
        <f>H40+H44</f>
        <v>13</v>
      </c>
      <c r="I39" s="68"/>
      <c r="J39" s="27" t="s">
        <v>16</v>
      </c>
      <c r="K39" s="35">
        <f>COUNTIF(F$21:F132,"МСМК")</f>
        <v>0</v>
      </c>
      <c r="M39" s="84"/>
      <c r="N39" s="20"/>
      <c r="O39" s="20"/>
      <c r="P39" s="73"/>
      <c r="Q39" s="73"/>
      <c r="R39" s="73"/>
    </row>
    <row r="40" spans="1:18" ht="14.4" x14ac:dyDescent="0.25">
      <c r="A40" s="40" t="s">
        <v>41</v>
      </c>
      <c r="B40" s="30"/>
      <c r="C40" s="30"/>
      <c r="D40" s="41"/>
      <c r="E40" s="39"/>
      <c r="F40" s="39"/>
      <c r="G40" s="27" t="s">
        <v>19</v>
      </c>
      <c r="H40" s="77">
        <f>H41+H42+H43</f>
        <v>12</v>
      </c>
      <c r="I40" s="68"/>
      <c r="J40" s="27" t="s">
        <v>17</v>
      </c>
      <c r="K40" s="35">
        <f>COUNTIF(F$21:F53,"МС")</f>
        <v>0</v>
      </c>
      <c r="M40" s="84"/>
      <c r="N40" s="20"/>
      <c r="O40" s="20"/>
      <c r="P40" s="73"/>
      <c r="Q40" s="73"/>
      <c r="R40" s="73"/>
    </row>
    <row r="41" spans="1:18" ht="14.4" x14ac:dyDescent="0.25">
      <c r="A41" s="40" t="s">
        <v>42</v>
      </c>
      <c r="B41" s="30"/>
      <c r="C41" s="30"/>
      <c r="D41" s="41"/>
      <c r="E41" s="39"/>
      <c r="F41" s="39"/>
      <c r="G41" s="27" t="s">
        <v>20</v>
      </c>
      <c r="H41" s="77">
        <f>COUNT(A23:A35)</f>
        <v>12</v>
      </c>
      <c r="I41" s="68"/>
      <c r="J41" s="27" t="s">
        <v>24</v>
      </c>
      <c r="K41" s="35">
        <f>COUNTIF(F$20:F53,"КМС")</f>
        <v>9</v>
      </c>
      <c r="M41" s="84"/>
      <c r="N41" s="20"/>
      <c r="O41" s="20"/>
      <c r="P41" s="73"/>
      <c r="Q41" s="73"/>
      <c r="R41" s="73"/>
    </row>
    <row r="42" spans="1:18" ht="14.4" x14ac:dyDescent="0.25">
      <c r="A42" s="42"/>
      <c r="B42" s="30"/>
      <c r="C42" s="30"/>
      <c r="D42" s="41"/>
      <c r="G42" s="27" t="s">
        <v>21</v>
      </c>
      <c r="H42" s="77">
        <f>COUNTIF(A23:A35,"НФ")</f>
        <v>0</v>
      </c>
      <c r="I42" s="68"/>
      <c r="J42" s="27" t="s">
        <v>26</v>
      </c>
      <c r="K42" s="35">
        <f>COUNTIF(F$23:F131,"1 СР")</f>
        <v>4</v>
      </c>
      <c r="M42" s="84"/>
      <c r="N42" s="20"/>
      <c r="O42" s="20"/>
      <c r="P42" s="73"/>
      <c r="Q42" s="73"/>
      <c r="R42" s="73"/>
    </row>
    <row r="43" spans="1:18" ht="14.4" x14ac:dyDescent="0.25">
      <c r="A43" s="43"/>
      <c r="B43" s="15"/>
      <c r="C43" s="14"/>
      <c r="D43" s="41"/>
      <c r="G43" s="27" t="s">
        <v>28</v>
      </c>
      <c r="H43" s="77">
        <f>COUNTIF(A23:A35,"ДСКВ")</f>
        <v>0</v>
      </c>
      <c r="I43" s="68"/>
      <c r="J43" s="27" t="s">
        <v>35</v>
      </c>
      <c r="K43" s="35">
        <f>COUNTIF(F$23:F131,"2 СР")</f>
        <v>0</v>
      </c>
    </row>
    <row r="44" spans="1:18" ht="14.4" x14ac:dyDescent="0.25">
      <c r="A44" s="29"/>
      <c r="B44" s="30"/>
      <c r="C44" s="30"/>
      <c r="D44" s="41"/>
      <c r="E44" s="39"/>
      <c r="F44" s="39"/>
      <c r="G44" s="27" t="s">
        <v>22</v>
      </c>
      <c r="H44" s="77">
        <f>COUNTIF(A23:A35,"НС")</f>
        <v>1</v>
      </c>
      <c r="I44" s="69"/>
      <c r="J44" s="27" t="s">
        <v>34</v>
      </c>
      <c r="K44" s="35">
        <f>COUNTIF(F$23:F131,"3 СР")</f>
        <v>0</v>
      </c>
    </row>
    <row r="45" spans="1:18" ht="5.25" customHeight="1" x14ac:dyDescent="0.25">
      <c r="A45" s="29"/>
      <c r="B45" s="30"/>
      <c r="C45" s="30"/>
      <c r="D45" s="30"/>
      <c r="E45" s="30"/>
      <c r="F45" s="30"/>
      <c r="G45" s="15"/>
      <c r="H45" s="31"/>
      <c r="I45" s="31"/>
      <c r="J45" s="32"/>
      <c r="K45" s="28"/>
    </row>
    <row r="46" spans="1:18" ht="15.6" x14ac:dyDescent="0.25">
      <c r="A46" s="80"/>
      <c r="B46" s="81"/>
      <c r="C46" s="81"/>
      <c r="D46" s="119" t="s">
        <v>8</v>
      </c>
      <c r="E46" s="119"/>
      <c r="F46" s="119"/>
      <c r="G46" s="119" t="s">
        <v>33</v>
      </c>
      <c r="H46" s="119"/>
      <c r="I46" s="119" t="s">
        <v>45</v>
      </c>
      <c r="J46" s="119"/>
      <c r="K46" s="120"/>
    </row>
    <row r="47" spans="1:18" x14ac:dyDescent="0.25">
      <c r="A47" s="109"/>
      <c r="B47" s="110"/>
      <c r="C47" s="110"/>
      <c r="D47" s="110"/>
      <c r="E47" s="110"/>
      <c r="F47" s="110"/>
      <c r="G47" s="110"/>
      <c r="H47" s="110"/>
      <c r="I47" s="110"/>
      <c r="J47" s="110"/>
      <c r="K47" s="111"/>
    </row>
    <row r="48" spans="1:18" x14ac:dyDescent="0.25">
      <c r="A48" s="96"/>
      <c r="D48" s="97"/>
      <c r="E48" s="97"/>
      <c r="F48" s="97"/>
      <c r="G48" s="97"/>
      <c r="H48" s="64"/>
      <c r="I48" s="64"/>
      <c r="J48" s="97"/>
      <c r="K48" s="98"/>
    </row>
    <row r="49" spans="1:18" x14ac:dyDescent="0.25">
      <c r="A49" s="96"/>
      <c r="D49" s="97"/>
      <c r="E49" s="97"/>
      <c r="F49" s="97"/>
      <c r="G49" s="97"/>
      <c r="H49" s="64"/>
      <c r="I49" s="64"/>
      <c r="J49" s="97"/>
      <c r="K49" s="98"/>
    </row>
    <row r="50" spans="1:18" x14ac:dyDescent="0.25">
      <c r="A50" s="96"/>
      <c r="D50" s="97"/>
      <c r="E50" s="97"/>
      <c r="F50" s="97"/>
      <c r="G50" s="97"/>
      <c r="H50" s="64"/>
      <c r="I50" s="64"/>
      <c r="J50" s="97"/>
      <c r="K50" s="98"/>
    </row>
    <row r="51" spans="1:18" x14ac:dyDescent="0.25">
      <c r="A51" s="96"/>
      <c r="D51" s="97"/>
      <c r="E51" s="97"/>
      <c r="F51" s="97"/>
      <c r="G51" s="97"/>
      <c r="H51" s="64"/>
      <c r="I51" s="64"/>
      <c r="J51" s="97"/>
      <c r="K51" s="98"/>
    </row>
    <row r="52" spans="1:18" s="84" customFormat="1" ht="13.8" customHeight="1" thickBot="1" x14ac:dyDescent="0.3">
      <c r="A52" s="82"/>
      <c r="B52" s="83"/>
      <c r="C52" s="83"/>
      <c r="D52" s="112" t="str">
        <f>G17</f>
        <v>СМОЛЬНИКОВ А.В. (1 кат., Москва)</v>
      </c>
      <c r="E52" s="112"/>
      <c r="F52" s="112"/>
      <c r="G52" s="112" t="str">
        <f>G18</f>
        <v>ГВОЗДЕВ К.Е. (1 кат., Москва)</v>
      </c>
      <c r="H52" s="112"/>
      <c r="I52" s="112" t="str">
        <f>G19</f>
        <v>НИКУШЕНКОВ Е.А. (2 кат., Москва)</v>
      </c>
      <c r="J52" s="112"/>
      <c r="K52" s="113"/>
      <c r="P52" s="85"/>
      <c r="Q52" s="85"/>
      <c r="R52" s="85"/>
    </row>
    <row r="53" spans="1:18" ht="14.4" thickTop="1" x14ac:dyDescent="0.25"/>
  </sheetData>
  <sortState xmlns:xlrd2="http://schemas.microsoft.com/office/spreadsheetml/2017/richdata2" ref="A23:G34">
    <sortCondition ref="A23:A34"/>
  </sortState>
  <mergeCells count="3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H16:K16"/>
    <mergeCell ref="K21:K22"/>
    <mergeCell ref="A37:D37"/>
    <mergeCell ref="G37:K37"/>
    <mergeCell ref="D46:F46"/>
    <mergeCell ref="G46:H46"/>
    <mergeCell ref="I46:K46"/>
    <mergeCell ref="F21:F22"/>
    <mergeCell ref="G21:G22"/>
    <mergeCell ref="H21:H22"/>
    <mergeCell ref="I21:I22"/>
    <mergeCell ref="J21:J22"/>
    <mergeCell ref="A21:A22"/>
    <mergeCell ref="B21:B22"/>
    <mergeCell ref="C21:C22"/>
    <mergeCell ref="D21:D22"/>
    <mergeCell ref="E21:E22"/>
    <mergeCell ref="A47:E47"/>
    <mergeCell ref="F47:K47"/>
    <mergeCell ref="D52:F52"/>
    <mergeCell ref="G52:H52"/>
    <mergeCell ref="I52:K52"/>
  </mergeCells>
  <printOptions horizontalCentered="1"/>
  <pageMargins left="0.19685039370078741" right="0.19685039370078741" top="0.59055118110236227" bottom="0.59055118110236227" header="0.15748031496062992" footer="0.11811023622047245"/>
  <pageSetup paperSize="256" scale="6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B49C-E2E6-4BB6-9603-B3F8332D0867}">
  <sheetPr>
    <tabColor theme="3" tint="-0.249977111117893"/>
    <pageSetUpPr fitToPage="1"/>
  </sheetPr>
  <dimension ref="A1:R45"/>
  <sheetViews>
    <sheetView topLeftCell="A7" zoomScale="50" zoomScaleNormal="50" zoomScaleSheetLayoutView="89" workbookViewId="0">
      <selection activeCell="A11" sqref="A11:K11"/>
    </sheetView>
  </sheetViews>
  <sheetFormatPr defaultColWidth="9.109375" defaultRowHeight="13.8" x14ac:dyDescent="0.25"/>
  <cols>
    <col min="1" max="1" width="7" style="2" customWidth="1"/>
    <col min="2" max="2" width="7.77734375" style="97" customWidth="1"/>
    <col min="3" max="3" width="12.109375" style="97" customWidth="1"/>
    <col min="4" max="4" width="21" style="2" bestFit="1" customWidth="1"/>
    <col min="5" max="5" width="11.77734375" style="2" customWidth="1"/>
    <col min="6" max="6" width="8.77734375" style="2" customWidth="1"/>
    <col min="7" max="7" width="27" style="2" customWidth="1"/>
    <col min="8" max="8" width="9.77734375" style="60" customWidth="1"/>
    <col min="9" max="9" width="14.77734375" style="60" customWidth="1"/>
    <col min="10" max="10" width="13.77734375" style="2" customWidth="1"/>
    <col min="11" max="11" width="13.109375" style="2" customWidth="1"/>
    <col min="12" max="12" width="9.109375" style="2"/>
    <col min="13" max="13" width="9.109375" style="2" customWidth="1"/>
    <col min="14" max="15" width="9.109375" style="2"/>
    <col min="16" max="18" width="9.109375" style="60"/>
    <col min="19" max="16384" width="9.109375" style="2"/>
  </cols>
  <sheetData>
    <row r="1" spans="1:18" customFormat="1" ht="19.95" customHeight="1" x14ac:dyDescent="0.25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89"/>
      <c r="M1" s="86"/>
    </row>
    <row r="2" spans="1:18" customFormat="1" ht="19.95" customHeight="1" x14ac:dyDescent="0.25">
      <c r="A2" s="146" t="s">
        <v>49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89"/>
      <c r="M2" s="86"/>
    </row>
    <row r="3" spans="1:18" customFormat="1" ht="19.95" customHeight="1" x14ac:dyDescent="0.25">
      <c r="A3" s="146" t="s">
        <v>43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89"/>
      <c r="M3" s="86"/>
    </row>
    <row r="4" spans="1:18" ht="19.95" customHeight="1" x14ac:dyDescent="0.25">
      <c r="A4" s="147" t="s">
        <v>50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</row>
    <row r="5" spans="1:18" ht="19.95" customHeight="1" x14ac:dyDescent="0.25">
      <c r="A5" s="147" t="s">
        <v>51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N5"/>
    </row>
    <row r="6" spans="1:18" s="3" customFormat="1" ht="19.95" customHeight="1" x14ac:dyDescent="0.25">
      <c r="A6" s="148" t="s">
        <v>72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P6" s="72"/>
      <c r="Q6" s="72"/>
      <c r="R6" s="72"/>
    </row>
    <row r="7" spans="1:18" s="3" customFormat="1" ht="19.95" customHeight="1" x14ac:dyDescent="0.25">
      <c r="A7" s="149" t="s">
        <v>12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P7" s="72"/>
      <c r="Q7" s="72"/>
      <c r="R7" s="72"/>
    </row>
    <row r="8" spans="1:18" s="3" customFormat="1" ht="19.95" customHeight="1" thickBot="1" x14ac:dyDescent="0.3">
      <c r="A8" s="150" t="s">
        <v>32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P8" s="72"/>
      <c r="Q8" s="72"/>
      <c r="R8" s="72"/>
    </row>
    <row r="9" spans="1:18" ht="19.95" customHeight="1" thickTop="1" x14ac:dyDescent="0.25">
      <c r="A9" s="151" t="s">
        <v>30</v>
      </c>
      <c r="B9" s="152"/>
      <c r="C9" s="152"/>
      <c r="D9" s="152"/>
      <c r="E9" s="152"/>
      <c r="F9" s="152"/>
      <c r="G9" s="152"/>
      <c r="H9" s="152"/>
      <c r="I9" s="152"/>
      <c r="J9" s="152"/>
      <c r="K9" s="153"/>
    </row>
    <row r="10" spans="1:18" ht="19.95" customHeight="1" x14ac:dyDescent="0.25">
      <c r="A10" s="154" t="s">
        <v>94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6"/>
    </row>
    <row r="11" spans="1:18" ht="19.95" customHeight="1" x14ac:dyDescent="0.25">
      <c r="A11" s="154" t="s">
        <v>73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6"/>
    </row>
    <row r="12" spans="1:18" ht="7.5" customHeight="1" x14ac:dyDescent="0.25">
      <c r="A12" s="143"/>
      <c r="B12" s="144"/>
      <c r="C12" s="144"/>
      <c r="D12" s="144"/>
      <c r="E12" s="144"/>
      <c r="F12" s="144"/>
      <c r="G12" s="144"/>
      <c r="H12" s="144"/>
      <c r="I12" s="144"/>
      <c r="J12" s="144"/>
      <c r="K12" s="145"/>
    </row>
    <row r="13" spans="1:18" ht="15.6" x14ac:dyDescent="0.25">
      <c r="A13" s="131" t="s">
        <v>53</v>
      </c>
      <c r="B13" s="132"/>
      <c r="C13" s="132"/>
      <c r="D13" s="132"/>
      <c r="E13" s="5"/>
      <c r="F13" s="5"/>
      <c r="G13" s="95" t="s">
        <v>37</v>
      </c>
      <c r="H13" s="61" t="s">
        <v>55</v>
      </c>
      <c r="I13" s="61"/>
      <c r="J13" s="6"/>
      <c r="K13" s="58" t="s">
        <v>92</v>
      </c>
    </row>
    <row r="14" spans="1:18" ht="15.6" x14ac:dyDescent="0.25">
      <c r="A14" s="133" t="s">
        <v>91</v>
      </c>
      <c r="B14" s="134"/>
      <c r="C14" s="134"/>
      <c r="D14" s="134"/>
      <c r="E14" s="7"/>
      <c r="F14" s="7"/>
      <c r="G14" s="75" t="s">
        <v>38</v>
      </c>
      <c r="H14" s="62" t="s">
        <v>93</v>
      </c>
      <c r="I14" s="62"/>
      <c r="J14" s="8"/>
      <c r="K14" s="59" t="s">
        <v>68</v>
      </c>
    </row>
    <row r="15" spans="1:18" ht="14.4" x14ac:dyDescent="0.25">
      <c r="A15" s="135" t="s">
        <v>7</v>
      </c>
      <c r="B15" s="136"/>
      <c r="C15" s="136"/>
      <c r="D15" s="136"/>
      <c r="E15" s="136"/>
      <c r="F15" s="136"/>
      <c r="G15" s="137"/>
      <c r="H15" s="138" t="s">
        <v>1</v>
      </c>
      <c r="I15" s="136"/>
      <c r="J15" s="136"/>
      <c r="K15" s="139"/>
    </row>
    <row r="16" spans="1:18" ht="14.4" x14ac:dyDescent="0.25">
      <c r="A16" s="9" t="s">
        <v>13</v>
      </c>
      <c r="B16" s="10"/>
      <c r="C16" s="10"/>
      <c r="D16" s="11"/>
      <c r="E16" s="12"/>
      <c r="F16" s="11"/>
      <c r="G16" s="55"/>
      <c r="H16" s="140" t="s">
        <v>61</v>
      </c>
      <c r="I16" s="141"/>
      <c r="J16" s="141"/>
      <c r="K16" s="142"/>
    </row>
    <row r="17" spans="1:18" ht="14.4" x14ac:dyDescent="0.25">
      <c r="A17" s="9" t="s">
        <v>14</v>
      </c>
      <c r="B17" s="10"/>
      <c r="C17" s="10"/>
      <c r="D17" s="13"/>
      <c r="E17" s="12"/>
      <c r="F17" s="11"/>
      <c r="G17" s="56" t="s">
        <v>57</v>
      </c>
      <c r="H17" s="70" t="s">
        <v>36</v>
      </c>
      <c r="I17" s="63"/>
      <c r="J17" s="45"/>
      <c r="K17" s="57">
        <v>5</v>
      </c>
    </row>
    <row r="18" spans="1:18" ht="14.4" x14ac:dyDescent="0.25">
      <c r="A18" s="34" t="s">
        <v>15</v>
      </c>
      <c r="B18" s="10"/>
      <c r="C18" s="10"/>
      <c r="D18" s="13"/>
      <c r="E18" s="12"/>
      <c r="F18" s="11"/>
      <c r="G18" s="56" t="s">
        <v>58</v>
      </c>
      <c r="H18" s="70" t="s">
        <v>60</v>
      </c>
      <c r="I18" s="63"/>
      <c r="J18" s="45"/>
      <c r="K18" s="57">
        <v>1</v>
      </c>
    </row>
    <row r="19" spans="1:18" ht="15" thickBot="1" x14ac:dyDescent="0.3">
      <c r="A19" s="9" t="s">
        <v>46</v>
      </c>
      <c r="B19" s="14"/>
      <c r="C19" s="14"/>
      <c r="D19" s="15"/>
      <c r="E19" s="15"/>
      <c r="F19" s="15"/>
      <c r="G19" s="56" t="s">
        <v>59</v>
      </c>
      <c r="H19" s="71" t="s">
        <v>62</v>
      </c>
      <c r="I19" s="64"/>
      <c r="J19" s="44"/>
      <c r="K19" s="90">
        <v>420</v>
      </c>
    </row>
    <row r="20" spans="1:18" ht="15.6" customHeight="1" thickTop="1" thickBot="1" x14ac:dyDescent="0.3">
      <c r="A20" s="18"/>
      <c r="B20" s="17"/>
      <c r="C20" s="17"/>
      <c r="D20" s="18"/>
      <c r="E20" s="18"/>
      <c r="F20" s="18"/>
      <c r="G20" s="18"/>
      <c r="H20" s="65"/>
      <c r="I20" s="65"/>
      <c r="J20" s="18"/>
      <c r="K20" s="18"/>
    </row>
    <row r="21" spans="1:18" s="20" customFormat="1" ht="20.25" customHeight="1" thickTop="1" x14ac:dyDescent="0.25">
      <c r="A21" s="129" t="s">
        <v>5</v>
      </c>
      <c r="B21" s="121" t="s">
        <v>9</v>
      </c>
      <c r="C21" s="121" t="s">
        <v>29</v>
      </c>
      <c r="D21" s="121" t="s">
        <v>2</v>
      </c>
      <c r="E21" s="121" t="s">
        <v>27</v>
      </c>
      <c r="F21" s="121" t="s">
        <v>6</v>
      </c>
      <c r="G21" s="121" t="s">
        <v>10</v>
      </c>
      <c r="H21" s="123"/>
      <c r="I21" s="125" t="s">
        <v>90</v>
      </c>
      <c r="J21" s="127" t="s">
        <v>31</v>
      </c>
      <c r="K21" s="114" t="s">
        <v>11</v>
      </c>
      <c r="M21" s="84"/>
      <c r="P21" s="73"/>
      <c r="Q21" s="73"/>
      <c r="R21" s="73"/>
    </row>
    <row r="22" spans="1:18" s="20" customFormat="1" ht="17.25" customHeight="1" x14ac:dyDescent="0.25">
      <c r="A22" s="130"/>
      <c r="B22" s="122"/>
      <c r="C22" s="122"/>
      <c r="D22" s="122"/>
      <c r="E22" s="122"/>
      <c r="F22" s="122"/>
      <c r="G22" s="122"/>
      <c r="H22" s="124"/>
      <c r="I22" s="126"/>
      <c r="J22" s="128"/>
      <c r="K22" s="115"/>
      <c r="M22" s="84"/>
      <c r="P22" s="73"/>
      <c r="Q22" s="73"/>
      <c r="R22" s="73"/>
    </row>
    <row r="23" spans="1:18" ht="16.8" customHeight="1" x14ac:dyDescent="0.25">
      <c r="A23" s="48">
        <v>1</v>
      </c>
      <c r="B23" s="47" t="s">
        <v>95</v>
      </c>
      <c r="C23" s="47">
        <v>10089460252</v>
      </c>
      <c r="D23" s="76" t="s">
        <v>74</v>
      </c>
      <c r="E23" s="79">
        <v>38505</v>
      </c>
      <c r="F23" s="47" t="s">
        <v>24</v>
      </c>
      <c r="G23" s="47" t="s">
        <v>47</v>
      </c>
      <c r="H23" s="87"/>
      <c r="I23" s="107">
        <v>5.1628472222222212E-4</v>
      </c>
      <c r="J23" s="88"/>
      <c r="K23" s="54"/>
      <c r="M23" s="84"/>
      <c r="N23" s="20"/>
      <c r="O23" s="20"/>
      <c r="P23" s="73"/>
      <c r="Q23" s="73"/>
      <c r="R23" s="73"/>
    </row>
    <row r="24" spans="1:18" ht="16.8" customHeight="1" x14ac:dyDescent="0.25">
      <c r="A24" s="48">
        <v>2</v>
      </c>
      <c r="B24" s="47" t="s">
        <v>96</v>
      </c>
      <c r="C24" s="47">
        <v>10101157442</v>
      </c>
      <c r="D24" s="76" t="s">
        <v>75</v>
      </c>
      <c r="E24" s="79">
        <v>38853</v>
      </c>
      <c r="F24" s="47" t="s">
        <v>24</v>
      </c>
      <c r="G24" s="47" t="s">
        <v>47</v>
      </c>
      <c r="H24" s="87"/>
      <c r="I24" s="107">
        <v>5.1999999999999995E-4</v>
      </c>
      <c r="J24" s="88"/>
      <c r="K24" s="54"/>
      <c r="M24" s="84"/>
      <c r="N24" s="20"/>
      <c r="O24" s="20"/>
      <c r="P24" s="73"/>
      <c r="Q24" s="73"/>
      <c r="R24" s="73"/>
    </row>
    <row r="25" spans="1:18" ht="16.8" customHeight="1" x14ac:dyDescent="0.25">
      <c r="A25" s="48">
        <v>3</v>
      </c>
      <c r="B25" s="47" t="s">
        <v>97</v>
      </c>
      <c r="C25" s="47">
        <v>10095071906</v>
      </c>
      <c r="D25" s="76" t="s">
        <v>87</v>
      </c>
      <c r="E25" s="79">
        <v>38826</v>
      </c>
      <c r="F25" s="47" t="s">
        <v>24</v>
      </c>
      <c r="G25" s="47" t="s">
        <v>48</v>
      </c>
      <c r="H25" s="87"/>
      <c r="I25" s="107">
        <v>5.4189814814814812E-4</v>
      </c>
      <c r="J25" s="88"/>
      <c r="K25" s="54"/>
      <c r="M25" s="84"/>
      <c r="N25" s="20"/>
      <c r="O25" s="20"/>
      <c r="P25" s="73"/>
      <c r="Q25" s="73"/>
      <c r="R25" s="73"/>
    </row>
    <row r="26" spans="1:18" ht="16.8" customHeight="1" x14ac:dyDescent="0.25">
      <c r="A26" s="48">
        <v>4</v>
      </c>
      <c r="B26" s="47" t="s">
        <v>98</v>
      </c>
      <c r="C26" s="47">
        <v>10112822195</v>
      </c>
      <c r="D26" s="76" t="s">
        <v>88</v>
      </c>
      <c r="E26" s="79">
        <v>38650</v>
      </c>
      <c r="F26" s="47" t="s">
        <v>26</v>
      </c>
      <c r="G26" s="47" t="s">
        <v>48</v>
      </c>
      <c r="H26" s="87"/>
      <c r="I26" s="107">
        <v>5.4543981481481479E-4</v>
      </c>
      <c r="J26" s="88"/>
      <c r="K26" s="54"/>
      <c r="M26" s="84"/>
      <c r="N26" s="20"/>
      <c r="O26" s="20"/>
      <c r="P26" s="73"/>
      <c r="Q26" s="73"/>
      <c r="R26" s="73"/>
    </row>
    <row r="27" spans="1:18" ht="16.8" customHeight="1" thickBot="1" x14ac:dyDescent="0.3">
      <c r="A27" s="99" t="s">
        <v>76</v>
      </c>
      <c r="B27" s="100" t="s">
        <v>99</v>
      </c>
      <c r="C27" s="100">
        <v>10112948194</v>
      </c>
      <c r="D27" s="101" t="s">
        <v>89</v>
      </c>
      <c r="E27" s="102">
        <v>38826</v>
      </c>
      <c r="F27" s="100" t="s">
        <v>26</v>
      </c>
      <c r="G27" s="100" t="s">
        <v>48</v>
      </c>
      <c r="H27" s="103"/>
      <c r="I27" s="108"/>
      <c r="J27" s="106"/>
      <c r="K27" s="105"/>
      <c r="M27" s="84"/>
      <c r="N27" s="20"/>
      <c r="O27" s="20"/>
      <c r="P27" s="73"/>
      <c r="Q27" s="73"/>
      <c r="R27" s="73"/>
    </row>
    <row r="28" spans="1:18" ht="14.4" customHeight="1" thickTop="1" thickBot="1" x14ac:dyDescent="0.35">
      <c r="A28" s="21"/>
      <c r="B28" s="22"/>
      <c r="C28" s="21"/>
      <c r="D28" s="23"/>
      <c r="E28" s="24"/>
      <c r="F28" s="25"/>
      <c r="G28" s="24"/>
      <c r="H28" s="66"/>
      <c r="I28" s="66"/>
      <c r="J28" s="26"/>
      <c r="K28" s="26"/>
      <c r="M28" s="84"/>
      <c r="N28" s="20"/>
      <c r="O28" s="20"/>
      <c r="P28" s="73"/>
      <c r="Q28" s="73"/>
      <c r="R28" s="73"/>
    </row>
    <row r="29" spans="1:18" ht="15" thickTop="1" x14ac:dyDescent="0.25">
      <c r="A29" s="116" t="s">
        <v>3</v>
      </c>
      <c r="B29" s="117"/>
      <c r="C29" s="117"/>
      <c r="D29" s="117"/>
      <c r="E29" s="38"/>
      <c r="F29" s="38"/>
      <c r="G29" s="117" t="s">
        <v>4</v>
      </c>
      <c r="H29" s="117"/>
      <c r="I29" s="117"/>
      <c r="J29" s="117"/>
      <c r="K29" s="118"/>
      <c r="M29" s="84"/>
      <c r="N29" s="20"/>
      <c r="O29" s="20"/>
      <c r="P29" s="73"/>
      <c r="Q29" s="73"/>
      <c r="R29" s="73"/>
    </row>
    <row r="30" spans="1:18" ht="14.4" x14ac:dyDescent="0.25">
      <c r="A30" s="40" t="s">
        <v>39</v>
      </c>
      <c r="B30" s="30"/>
      <c r="C30" s="49"/>
      <c r="D30" s="41"/>
      <c r="E30" s="4"/>
      <c r="F30" s="4"/>
      <c r="G30" s="27" t="s">
        <v>25</v>
      </c>
      <c r="H30" s="78">
        <v>2</v>
      </c>
      <c r="I30" s="67"/>
      <c r="J30" s="27" t="s">
        <v>23</v>
      </c>
      <c r="K30" s="35">
        <f>COUNTIF(F$21:F124,"ЗМС")</f>
        <v>0</v>
      </c>
      <c r="M30" s="84"/>
      <c r="N30" s="20"/>
      <c r="O30" s="20"/>
      <c r="P30" s="73"/>
      <c r="Q30" s="73"/>
      <c r="R30" s="73"/>
    </row>
    <row r="31" spans="1:18" ht="14.4" x14ac:dyDescent="0.25">
      <c r="A31" s="40" t="s">
        <v>40</v>
      </c>
      <c r="B31" s="30"/>
      <c r="C31" s="50"/>
      <c r="D31" s="41"/>
      <c r="E31" s="39"/>
      <c r="F31" s="39"/>
      <c r="G31" s="27" t="s">
        <v>18</v>
      </c>
      <c r="H31" s="77">
        <f>H32+H36</f>
        <v>5</v>
      </c>
      <c r="I31" s="68"/>
      <c r="J31" s="27" t="s">
        <v>16</v>
      </c>
      <c r="K31" s="35">
        <f>COUNTIF(F$21:F124,"МСМК")</f>
        <v>0</v>
      </c>
      <c r="M31" s="84"/>
      <c r="N31" s="20"/>
      <c r="O31" s="20"/>
      <c r="P31" s="73"/>
      <c r="Q31" s="73"/>
      <c r="R31" s="73"/>
    </row>
    <row r="32" spans="1:18" ht="14.4" x14ac:dyDescent="0.25">
      <c r="A32" s="40" t="s">
        <v>41</v>
      </c>
      <c r="B32" s="30"/>
      <c r="C32" s="30"/>
      <c r="D32" s="41"/>
      <c r="E32" s="39"/>
      <c r="F32" s="39"/>
      <c r="G32" s="27" t="s">
        <v>19</v>
      </c>
      <c r="H32" s="77">
        <f>H33+H34+H35</f>
        <v>4</v>
      </c>
      <c r="I32" s="68"/>
      <c r="J32" s="27" t="s">
        <v>17</v>
      </c>
      <c r="K32" s="35">
        <f>COUNTIF(F$21:F45,"МС")</f>
        <v>0</v>
      </c>
      <c r="M32" s="84"/>
      <c r="N32" s="20"/>
      <c r="O32" s="20"/>
      <c r="P32" s="73"/>
      <c r="Q32" s="73"/>
      <c r="R32" s="73"/>
    </row>
    <row r="33" spans="1:18" ht="14.4" x14ac:dyDescent="0.25">
      <c r="A33" s="40" t="s">
        <v>42</v>
      </c>
      <c r="B33" s="30"/>
      <c r="C33" s="30"/>
      <c r="D33" s="41"/>
      <c r="E33" s="39"/>
      <c r="F33" s="39"/>
      <c r="G33" s="27" t="s">
        <v>20</v>
      </c>
      <c r="H33" s="77">
        <f>COUNT(A23:A27)</f>
        <v>4</v>
      </c>
      <c r="I33" s="68"/>
      <c r="J33" s="27" t="s">
        <v>24</v>
      </c>
      <c r="K33" s="35">
        <f>COUNTIF(F$20:F45,"КМС")</f>
        <v>3</v>
      </c>
      <c r="M33" s="84"/>
      <c r="N33" s="20"/>
      <c r="O33" s="20"/>
      <c r="P33" s="73"/>
      <c r="Q33" s="73"/>
      <c r="R33" s="73"/>
    </row>
    <row r="34" spans="1:18" ht="14.4" x14ac:dyDescent="0.25">
      <c r="A34" s="42"/>
      <c r="B34" s="30"/>
      <c r="C34" s="30"/>
      <c r="D34" s="41"/>
      <c r="G34" s="27" t="s">
        <v>21</v>
      </c>
      <c r="H34" s="77">
        <f>COUNTIF(A23:A27,"НФ")</f>
        <v>0</v>
      </c>
      <c r="I34" s="68"/>
      <c r="J34" s="27" t="s">
        <v>26</v>
      </c>
      <c r="K34" s="35">
        <f>COUNTIF(F$23:F123,"1 СР")</f>
        <v>2</v>
      </c>
      <c r="M34" s="84"/>
      <c r="N34" s="20"/>
      <c r="O34" s="20"/>
      <c r="P34" s="73"/>
      <c r="Q34" s="73"/>
      <c r="R34" s="73"/>
    </row>
    <row r="35" spans="1:18" ht="14.4" x14ac:dyDescent="0.25">
      <c r="A35" s="43"/>
      <c r="B35" s="15"/>
      <c r="C35" s="14"/>
      <c r="D35" s="41"/>
      <c r="G35" s="27" t="s">
        <v>28</v>
      </c>
      <c r="H35" s="77">
        <f>COUNTIF(A23:A27,"ДСКВ")</f>
        <v>0</v>
      </c>
      <c r="I35" s="68"/>
      <c r="J35" s="27" t="s">
        <v>35</v>
      </c>
      <c r="K35" s="35">
        <f>COUNTIF(F$23:F123,"2 СР")</f>
        <v>0</v>
      </c>
    </row>
    <row r="36" spans="1:18" ht="14.4" x14ac:dyDescent="0.25">
      <c r="A36" s="29"/>
      <c r="B36" s="30"/>
      <c r="C36" s="30"/>
      <c r="D36" s="41"/>
      <c r="E36" s="39"/>
      <c r="F36" s="39"/>
      <c r="G36" s="27" t="s">
        <v>22</v>
      </c>
      <c r="H36" s="77">
        <f>COUNTIF(A23:A27,"НС")</f>
        <v>1</v>
      </c>
      <c r="I36" s="69"/>
      <c r="J36" s="27" t="s">
        <v>34</v>
      </c>
      <c r="K36" s="35">
        <f>COUNTIF(F$23:F123,"3 СР")</f>
        <v>0</v>
      </c>
    </row>
    <row r="37" spans="1:18" ht="5.25" customHeight="1" x14ac:dyDescent="0.25">
      <c r="A37" s="29"/>
      <c r="B37" s="30"/>
      <c r="C37" s="30"/>
      <c r="D37" s="30"/>
      <c r="E37" s="30"/>
      <c r="F37" s="30"/>
      <c r="G37" s="15"/>
      <c r="H37" s="31"/>
      <c r="I37" s="31"/>
      <c r="J37" s="32"/>
      <c r="K37" s="28"/>
    </row>
    <row r="38" spans="1:18" ht="15.6" x14ac:dyDescent="0.25">
      <c r="A38" s="80"/>
      <c r="B38" s="81"/>
      <c r="C38" s="81"/>
      <c r="D38" s="119" t="s">
        <v>8</v>
      </c>
      <c r="E38" s="119"/>
      <c r="F38" s="119"/>
      <c r="G38" s="119" t="s">
        <v>33</v>
      </c>
      <c r="H38" s="119"/>
      <c r="I38" s="119" t="s">
        <v>45</v>
      </c>
      <c r="J38" s="119"/>
      <c r="K38" s="120"/>
    </row>
    <row r="39" spans="1:18" x14ac:dyDescent="0.25">
      <c r="A39" s="109"/>
      <c r="B39" s="110"/>
      <c r="C39" s="110"/>
      <c r="D39" s="110"/>
      <c r="E39" s="110"/>
      <c r="F39" s="110"/>
      <c r="G39" s="110"/>
      <c r="H39" s="110"/>
      <c r="I39" s="110"/>
      <c r="J39" s="110"/>
      <c r="K39" s="111"/>
    </row>
    <row r="40" spans="1:18" x14ac:dyDescent="0.25">
      <c r="A40" s="96"/>
      <c r="D40" s="97"/>
      <c r="E40" s="97"/>
      <c r="F40" s="97"/>
      <c r="G40" s="97"/>
      <c r="H40" s="64"/>
      <c r="I40" s="64"/>
      <c r="J40" s="97"/>
      <c r="K40" s="98"/>
    </row>
    <row r="41" spans="1:18" x14ac:dyDescent="0.25">
      <c r="A41" s="96"/>
      <c r="D41" s="97"/>
      <c r="E41" s="97"/>
      <c r="F41" s="97"/>
      <c r="G41" s="97"/>
      <c r="H41" s="64"/>
      <c r="I41" s="64"/>
      <c r="J41" s="97"/>
      <c r="K41" s="98"/>
    </row>
    <row r="42" spans="1:18" x14ac:dyDescent="0.25">
      <c r="A42" s="96"/>
      <c r="D42" s="97"/>
      <c r="E42" s="97"/>
      <c r="F42" s="97"/>
      <c r="G42" s="97"/>
      <c r="H42" s="64"/>
      <c r="I42" s="64"/>
      <c r="J42" s="97"/>
      <c r="K42" s="98"/>
    </row>
    <row r="43" spans="1:18" x14ac:dyDescent="0.25">
      <c r="A43" s="96"/>
      <c r="D43" s="97"/>
      <c r="E43" s="97"/>
      <c r="F43" s="97"/>
      <c r="G43" s="97"/>
      <c r="H43" s="64"/>
      <c r="I43" s="64"/>
      <c r="J43" s="97"/>
      <c r="K43" s="98"/>
    </row>
    <row r="44" spans="1:18" s="84" customFormat="1" ht="13.8" customHeight="1" thickBot="1" x14ac:dyDescent="0.3">
      <c r="A44" s="82"/>
      <c r="B44" s="83"/>
      <c r="C44" s="83"/>
      <c r="D44" s="112" t="str">
        <f>G17</f>
        <v>СМОЛЬНИКОВ А.В. (1 кат., Москва)</v>
      </c>
      <c r="E44" s="112"/>
      <c r="F44" s="112"/>
      <c r="G44" s="112" t="str">
        <f>G18</f>
        <v>ГВОЗДЕВ К.Е. (1 кат., Москва)</v>
      </c>
      <c r="H44" s="112"/>
      <c r="I44" s="112" t="str">
        <f>G19</f>
        <v>НИКУШЕНКОВ Е.А. (2 кат., Москва)</v>
      </c>
      <c r="J44" s="112"/>
      <c r="K44" s="113"/>
      <c r="P44" s="85"/>
      <c r="Q44" s="85"/>
      <c r="R44" s="85"/>
    </row>
    <row r="45" spans="1:18" ht="14.4" thickTop="1" x14ac:dyDescent="0.25"/>
  </sheetData>
  <mergeCells count="3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K21:K22"/>
    <mergeCell ref="A13:D13"/>
    <mergeCell ref="A14:D14"/>
    <mergeCell ref="A15:G15"/>
    <mergeCell ref="H15:K15"/>
    <mergeCell ref="H16:K16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D44:F44"/>
    <mergeCell ref="G44:H44"/>
    <mergeCell ref="I44:K44"/>
    <mergeCell ref="A29:D29"/>
    <mergeCell ref="G29:K29"/>
    <mergeCell ref="D38:F38"/>
    <mergeCell ref="G38:H38"/>
    <mergeCell ref="I38:K38"/>
    <mergeCell ref="A39:E39"/>
    <mergeCell ref="F39:K39"/>
  </mergeCells>
  <printOptions horizontalCentered="1"/>
  <pageMargins left="0.19685039370078741" right="0.19685039370078741" top="0.59055118110236227" bottom="0.59055118110236227" header="0.15748031496062992" footer="0.11811023622047245"/>
  <pageSetup paperSize="256" scale="6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FD8E7-8BE7-3443-8134-882AB2101234}">
  <sheetPr>
    <tabColor theme="3" tint="-0.249977111117893"/>
    <pageSetUpPr fitToPage="1"/>
  </sheetPr>
  <dimension ref="A1:S53"/>
  <sheetViews>
    <sheetView zoomScale="50" zoomScaleNormal="50" zoomScaleSheetLayoutView="89" workbookViewId="0">
      <selection activeCell="D43" sqref="D43"/>
    </sheetView>
  </sheetViews>
  <sheetFormatPr defaultColWidth="9.109375" defaultRowHeight="13.8" x14ac:dyDescent="0.25"/>
  <cols>
    <col min="1" max="1" width="7" style="2" customWidth="1"/>
    <col min="2" max="2" width="7.77734375" style="1" customWidth="1"/>
    <col min="3" max="3" width="12.109375" style="1" customWidth="1"/>
    <col min="4" max="4" width="21" style="2" bestFit="1" customWidth="1"/>
    <col min="5" max="5" width="11.77734375" style="2" customWidth="1"/>
    <col min="6" max="6" width="8.77734375" style="2" customWidth="1"/>
    <col min="7" max="7" width="27" style="2" customWidth="1"/>
    <col min="8" max="8" width="9.77734375" style="60" customWidth="1"/>
    <col min="9" max="9" width="9.77734375" style="2" customWidth="1"/>
    <col min="10" max="10" width="10.109375" style="60" customWidth="1"/>
    <col min="11" max="11" width="13.77734375" style="2" customWidth="1"/>
    <col min="12" max="12" width="13.109375" style="2" customWidth="1"/>
    <col min="13" max="13" width="9.109375" style="2"/>
    <col min="14" max="14" width="9.109375" style="2" customWidth="1"/>
    <col min="15" max="16" width="9.109375" style="2"/>
    <col min="17" max="19" width="9.109375" style="60"/>
    <col min="20" max="16384" width="9.109375" style="2"/>
  </cols>
  <sheetData>
    <row r="1" spans="1:19" customFormat="1" ht="19.95" customHeight="1" x14ac:dyDescent="0.25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89"/>
      <c r="N1" s="86"/>
    </row>
    <row r="2" spans="1:19" customFormat="1" ht="19.95" customHeight="1" x14ac:dyDescent="0.25">
      <c r="A2" s="146" t="s">
        <v>49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89"/>
      <c r="N2" s="86"/>
    </row>
    <row r="3" spans="1:19" customFormat="1" ht="19.95" customHeight="1" x14ac:dyDescent="0.25">
      <c r="A3" s="146" t="s">
        <v>43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89"/>
      <c r="N3" s="86"/>
    </row>
    <row r="4" spans="1:19" ht="19.95" customHeight="1" x14ac:dyDescent="0.25">
      <c r="A4" s="147" t="s">
        <v>50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19" ht="19.95" customHeight="1" x14ac:dyDescent="0.25">
      <c r="A5" s="147" t="s">
        <v>51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O5"/>
    </row>
    <row r="6" spans="1:19" s="3" customFormat="1" ht="19.95" customHeight="1" x14ac:dyDescent="0.25">
      <c r="A6" s="148" t="s">
        <v>72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Q6" s="72"/>
      <c r="R6" s="72"/>
      <c r="S6" s="72"/>
    </row>
    <row r="7" spans="1:19" s="3" customFormat="1" ht="19.95" customHeight="1" x14ac:dyDescent="0.25">
      <c r="A7" s="149" t="s">
        <v>12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Q7" s="72"/>
      <c r="R7" s="72"/>
      <c r="S7" s="72"/>
    </row>
    <row r="8" spans="1:19" s="3" customFormat="1" ht="19.95" customHeight="1" thickBot="1" x14ac:dyDescent="0.3">
      <c r="A8" s="150" t="s">
        <v>32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Q8" s="72"/>
      <c r="R8" s="72"/>
      <c r="S8" s="72"/>
    </row>
    <row r="9" spans="1:19" ht="19.95" customHeight="1" thickTop="1" x14ac:dyDescent="0.25">
      <c r="A9" s="151" t="s">
        <v>30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3"/>
    </row>
    <row r="10" spans="1:19" ht="19.95" customHeight="1" x14ac:dyDescent="0.25">
      <c r="A10" s="154" t="s">
        <v>52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6"/>
    </row>
    <row r="11" spans="1:19" ht="19.95" customHeight="1" x14ac:dyDescent="0.25">
      <c r="A11" s="154" t="s">
        <v>67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6"/>
    </row>
    <row r="12" spans="1:19" ht="7.5" customHeight="1" x14ac:dyDescent="0.25">
      <c r="A12" s="143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5"/>
    </row>
    <row r="13" spans="1:19" ht="15.6" x14ac:dyDescent="0.25">
      <c r="A13" s="131" t="s">
        <v>53</v>
      </c>
      <c r="B13" s="132"/>
      <c r="C13" s="132"/>
      <c r="D13" s="132"/>
      <c r="E13" s="5"/>
      <c r="F13" s="5"/>
      <c r="G13" s="74" t="s">
        <v>37</v>
      </c>
      <c r="H13" s="61" t="s">
        <v>55</v>
      </c>
      <c r="I13" s="5"/>
      <c r="J13" s="61"/>
      <c r="K13" s="6"/>
      <c r="L13" s="58" t="s">
        <v>56</v>
      </c>
    </row>
    <row r="14" spans="1:19" ht="15.6" x14ac:dyDescent="0.25">
      <c r="A14" s="133" t="s">
        <v>54</v>
      </c>
      <c r="B14" s="134"/>
      <c r="C14" s="134"/>
      <c r="D14" s="134"/>
      <c r="E14" s="7"/>
      <c r="F14" s="7"/>
      <c r="G14" s="75" t="s">
        <v>38</v>
      </c>
      <c r="H14" s="62" t="s">
        <v>44</v>
      </c>
      <c r="I14" s="7"/>
      <c r="J14" s="62"/>
      <c r="K14" s="8"/>
      <c r="L14" s="59" t="s">
        <v>68</v>
      </c>
    </row>
    <row r="15" spans="1:19" ht="14.4" x14ac:dyDescent="0.25">
      <c r="A15" s="135" t="s">
        <v>7</v>
      </c>
      <c r="B15" s="136"/>
      <c r="C15" s="136"/>
      <c r="D15" s="136"/>
      <c r="E15" s="136"/>
      <c r="F15" s="136"/>
      <c r="G15" s="137"/>
      <c r="H15" s="138" t="s">
        <v>1</v>
      </c>
      <c r="I15" s="136"/>
      <c r="J15" s="136"/>
      <c r="K15" s="136"/>
      <c r="L15" s="139"/>
    </row>
    <row r="16" spans="1:19" ht="14.4" x14ac:dyDescent="0.25">
      <c r="A16" s="9" t="s">
        <v>13</v>
      </c>
      <c r="B16" s="10"/>
      <c r="C16" s="10"/>
      <c r="D16" s="11"/>
      <c r="E16" s="12"/>
      <c r="F16" s="11"/>
      <c r="G16" s="55"/>
      <c r="H16" s="140" t="s">
        <v>61</v>
      </c>
      <c r="I16" s="141"/>
      <c r="J16" s="141"/>
      <c r="K16" s="141"/>
      <c r="L16" s="142"/>
    </row>
    <row r="17" spans="1:19" ht="14.4" x14ac:dyDescent="0.25">
      <c r="A17" s="9" t="s">
        <v>14</v>
      </c>
      <c r="B17" s="10"/>
      <c r="C17" s="10"/>
      <c r="D17" s="13"/>
      <c r="E17" s="12"/>
      <c r="F17" s="11"/>
      <c r="G17" s="56" t="s">
        <v>57</v>
      </c>
      <c r="H17" s="70" t="s">
        <v>36</v>
      </c>
      <c r="I17" s="45"/>
      <c r="J17" s="63"/>
      <c r="K17" s="45"/>
      <c r="L17" s="57">
        <v>5</v>
      </c>
    </row>
    <row r="18" spans="1:19" ht="14.4" x14ac:dyDescent="0.25">
      <c r="A18" s="34" t="s">
        <v>15</v>
      </c>
      <c r="B18" s="10"/>
      <c r="C18" s="10"/>
      <c r="D18" s="13"/>
      <c r="E18" s="12"/>
      <c r="F18" s="11"/>
      <c r="G18" s="56" t="s">
        <v>58</v>
      </c>
      <c r="H18" s="70" t="s">
        <v>60</v>
      </c>
      <c r="I18" s="45"/>
      <c r="J18" s="63"/>
      <c r="K18" s="45"/>
      <c r="L18" s="57">
        <v>1</v>
      </c>
    </row>
    <row r="19" spans="1:19" ht="15" thickBot="1" x14ac:dyDescent="0.3">
      <c r="A19" s="9" t="s">
        <v>46</v>
      </c>
      <c r="B19" s="14"/>
      <c r="C19" s="14"/>
      <c r="D19" s="15"/>
      <c r="E19" s="15"/>
      <c r="F19" s="15"/>
      <c r="G19" s="56" t="s">
        <v>59</v>
      </c>
      <c r="H19" s="71" t="s">
        <v>62</v>
      </c>
      <c r="I19" s="46"/>
      <c r="J19" s="64"/>
      <c r="K19" s="44"/>
      <c r="L19" s="90">
        <v>420</v>
      </c>
    </row>
    <row r="20" spans="1:19" ht="7.5" customHeight="1" thickTop="1" thickBot="1" x14ac:dyDescent="0.3">
      <c r="A20" s="16"/>
      <c r="B20" s="17"/>
      <c r="C20" s="17"/>
      <c r="D20" s="18"/>
      <c r="E20" s="18"/>
      <c r="F20" s="18"/>
      <c r="G20" s="18"/>
      <c r="H20" s="65"/>
      <c r="I20" s="18"/>
      <c r="J20" s="65"/>
      <c r="K20" s="18"/>
      <c r="L20" s="19"/>
    </row>
    <row r="21" spans="1:19" s="20" customFormat="1" ht="20.25" customHeight="1" thickTop="1" x14ac:dyDescent="0.25">
      <c r="A21" s="129" t="s">
        <v>5</v>
      </c>
      <c r="B21" s="121" t="s">
        <v>9</v>
      </c>
      <c r="C21" s="121" t="s">
        <v>29</v>
      </c>
      <c r="D21" s="121" t="s">
        <v>2</v>
      </c>
      <c r="E21" s="121" t="s">
        <v>27</v>
      </c>
      <c r="F21" s="121" t="s">
        <v>6</v>
      </c>
      <c r="G21" s="121" t="s">
        <v>10</v>
      </c>
      <c r="H21" s="123" t="s">
        <v>63</v>
      </c>
      <c r="I21" s="123" t="s">
        <v>64</v>
      </c>
      <c r="J21" s="125" t="s">
        <v>65</v>
      </c>
      <c r="K21" s="127" t="s">
        <v>31</v>
      </c>
      <c r="L21" s="114" t="s">
        <v>11</v>
      </c>
      <c r="N21" s="84"/>
      <c r="Q21" s="73"/>
      <c r="R21" s="73"/>
      <c r="S21" s="73"/>
    </row>
    <row r="22" spans="1:19" s="20" customFormat="1" ht="17.25" customHeight="1" x14ac:dyDescent="0.25">
      <c r="A22" s="130"/>
      <c r="B22" s="122"/>
      <c r="C22" s="122"/>
      <c r="D22" s="122"/>
      <c r="E22" s="122"/>
      <c r="F22" s="122"/>
      <c r="G22" s="122"/>
      <c r="H22" s="124"/>
      <c r="I22" s="124"/>
      <c r="J22" s="126"/>
      <c r="K22" s="128"/>
      <c r="L22" s="115"/>
      <c r="N22" s="84"/>
      <c r="Q22" s="73"/>
      <c r="R22" s="73"/>
      <c r="S22" s="73"/>
    </row>
    <row r="23" spans="1:19" ht="16.8" customHeight="1" x14ac:dyDescent="0.25">
      <c r="A23" s="48">
        <v>1</v>
      </c>
      <c r="B23" s="47"/>
      <c r="C23" s="47">
        <v>10081092485</v>
      </c>
      <c r="D23" s="76" t="s">
        <v>77</v>
      </c>
      <c r="E23" s="79">
        <v>38996</v>
      </c>
      <c r="F23" s="47" t="s">
        <v>24</v>
      </c>
      <c r="G23" s="47" t="s">
        <v>48</v>
      </c>
      <c r="H23" s="87">
        <v>1</v>
      </c>
      <c r="I23" s="87">
        <v>2</v>
      </c>
      <c r="J23" s="87">
        <v>3</v>
      </c>
      <c r="K23" s="88"/>
      <c r="L23" s="54"/>
      <c r="N23" s="84"/>
      <c r="O23" s="20"/>
      <c r="P23" s="20"/>
      <c r="Q23" s="73"/>
      <c r="R23" s="73"/>
      <c r="S23" s="73"/>
    </row>
    <row r="24" spans="1:19" ht="16.8" customHeight="1" x14ac:dyDescent="0.25">
      <c r="A24" s="48">
        <v>2</v>
      </c>
      <c r="B24" s="47"/>
      <c r="C24" s="47">
        <v>10034965955</v>
      </c>
      <c r="D24" s="76" t="s">
        <v>78</v>
      </c>
      <c r="E24" s="79">
        <v>39038</v>
      </c>
      <c r="F24" s="47" t="s">
        <v>24</v>
      </c>
      <c r="G24" s="47" t="s">
        <v>48</v>
      </c>
      <c r="H24" s="87">
        <v>3</v>
      </c>
      <c r="I24" s="87">
        <v>1</v>
      </c>
      <c r="J24" s="87">
        <v>4</v>
      </c>
      <c r="K24" s="88"/>
      <c r="L24" s="54"/>
      <c r="N24" s="84"/>
      <c r="O24" s="20"/>
      <c r="P24" s="20"/>
      <c r="Q24" s="73"/>
      <c r="R24" s="73"/>
      <c r="S24" s="73"/>
    </row>
    <row r="25" spans="1:19" ht="16.8" customHeight="1" x14ac:dyDescent="0.25">
      <c r="A25" s="48">
        <v>3</v>
      </c>
      <c r="B25" s="47"/>
      <c r="C25" s="47">
        <v>10077036774</v>
      </c>
      <c r="D25" s="76" t="s">
        <v>79</v>
      </c>
      <c r="E25" s="79">
        <v>38498</v>
      </c>
      <c r="F25" s="47" t="s">
        <v>24</v>
      </c>
      <c r="G25" s="47" t="s">
        <v>48</v>
      </c>
      <c r="H25" s="87">
        <v>2</v>
      </c>
      <c r="I25" s="87">
        <v>3</v>
      </c>
      <c r="J25" s="87">
        <v>5</v>
      </c>
      <c r="K25" s="88"/>
      <c r="L25" s="54"/>
      <c r="N25" s="84"/>
      <c r="O25" s="20"/>
      <c r="P25" s="20"/>
      <c r="Q25" s="73"/>
      <c r="R25" s="73"/>
      <c r="S25" s="73"/>
    </row>
    <row r="26" spans="1:19" ht="16.8" customHeight="1" x14ac:dyDescent="0.25">
      <c r="A26" s="48">
        <v>4</v>
      </c>
      <c r="B26" s="47"/>
      <c r="C26" s="47">
        <v>10082986088</v>
      </c>
      <c r="D26" s="76" t="s">
        <v>80</v>
      </c>
      <c r="E26" s="79">
        <v>38701</v>
      </c>
      <c r="F26" s="47" t="s">
        <v>24</v>
      </c>
      <c r="G26" s="47" t="s">
        <v>48</v>
      </c>
      <c r="H26" s="87">
        <v>4</v>
      </c>
      <c r="I26" s="87">
        <v>5</v>
      </c>
      <c r="J26" s="87">
        <v>9</v>
      </c>
      <c r="K26" s="88"/>
      <c r="L26" s="54"/>
      <c r="N26" s="84"/>
      <c r="O26" s="20"/>
      <c r="P26" s="20"/>
      <c r="Q26" s="73"/>
      <c r="R26" s="73"/>
      <c r="S26" s="73"/>
    </row>
    <row r="27" spans="1:19" ht="16.8" customHeight="1" x14ac:dyDescent="0.25">
      <c r="A27" s="48">
        <v>5</v>
      </c>
      <c r="B27" s="47"/>
      <c r="C27" s="47">
        <v>10080635676</v>
      </c>
      <c r="D27" s="76" t="s">
        <v>81</v>
      </c>
      <c r="E27" s="79">
        <v>38567</v>
      </c>
      <c r="F27" s="47" t="s">
        <v>24</v>
      </c>
      <c r="G27" s="47" t="s">
        <v>47</v>
      </c>
      <c r="H27" s="87">
        <v>5</v>
      </c>
      <c r="I27" s="87">
        <v>6</v>
      </c>
      <c r="J27" s="87">
        <v>11</v>
      </c>
      <c r="K27" s="88"/>
      <c r="L27" s="54"/>
      <c r="N27" s="84"/>
      <c r="O27" s="20"/>
      <c r="P27" s="20"/>
      <c r="Q27" s="73"/>
      <c r="R27" s="73"/>
      <c r="S27" s="73"/>
    </row>
    <row r="28" spans="1:19" ht="16.8" customHeight="1" x14ac:dyDescent="0.25">
      <c r="A28" s="48">
        <v>6</v>
      </c>
      <c r="B28" s="47"/>
      <c r="C28" s="47">
        <v>10036052355</v>
      </c>
      <c r="D28" s="76" t="s">
        <v>82</v>
      </c>
      <c r="E28" s="79">
        <v>38478</v>
      </c>
      <c r="F28" s="47" t="s">
        <v>24</v>
      </c>
      <c r="G28" s="47" t="s">
        <v>69</v>
      </c>
      <c r="H28" s="87">
        <v>8</v>
      </c>
      <c r="I28" s="87">
        <v>4</v>
      </c>
      <c r="J28" s="87">
        <v>12</v>
      </c>
      <c r="K28" s="88"/>
      <c r="L28" s="54"/>
      <c r="N28" s="84"/>
      <c r="O28" s="20"/>
      <c r="P28" s="20"/>
      <c r="Q28" s="73"/>
      <c r="R28" s="73"/>
      <c r="S28" s="73"/>
    </row>
    <row r="29" spans="1:19" ht="16.8" customHeight="1" x14ac:dyDescent="0.25">
      <c r="A29" s="48">
        <v>7</v>
      </c>
      <c r="B29" s="47"/>
      <c r="C29" s="47">
        <v>10082682477</v>
      </c>
      <c r="D29" s="76" t="s">
        <v>70</v>
      </c>
      <c r="E29" s="79">
        <v>38452</v>
      </c>
      <c r="F29" s="47" t="s">
        <v>24</v>
      </c>
      <c r="G29" s="47" t="s">
        <v>66</v>
      </c>
      <c r="H29" s="87">
        <v>6</v>
      </c>
      <c r="I29" s="87">
        <v>7</v>
      </c>
      <c r="J29" s="87">
        <v>13</v>
      </c>
      <c r="K29" s="36"/>
      <c r="L29" s="54"/>
      <c r="N29" s="84"/>
      <c r="O29" s="20"/>
      <c r="P29" s="20"/>
      <c r="Q29" s="73"/>
      <c r="R29" s="73"/>
      <c r="S29" s="73"/>
    </row>
    <row r="30" spans="1:19" ht="16.8" customHeight="1" x14ac:dyDescent="0.25">
      <c r="A30" s="48">
        <v>8</v>
      </c>
      <c r="B30" s="47"/>
      <c r="C30" s="47">
        <v>10176942909</v>
      </c>
      <c r="D30" s="76" t="s">
        <v>83</v>
      </c>
      <c r="E30" s="79">
        <v>39015</v>
      </c>
      <c r="F30" s="47" t="s">
        <v>26</v>
      </c>
      <c r="G30" s="47" t="s">
        <v>48</v>
      </c>
      <c r="H30" s="87">
        <v>7</v>
      </c>
      <c r="I30" s="87">
        <v>8</v>
      </c>
      <c r="J30" s="87">
        <v>15</v>
      </c>
      <c r="K30" s="36"/>
      <c r="L30" s="54"/>
      <c r="N30" s="84"/>
      <c r="O30" s="20"/>
      <c r="P30" s="20"/>
      <c r="Q30" s="73"/>
      <c r="R30" s="73"/>
      <c r="S30" s="73"/>
    </row>
    <row r="31" spans="1:19" ht="16.8" customHeight="1" x14ac:dyDescent="0.25">
      <c r="A31" s="48">
        <v>9</v>
      </c>
      <c r="B31" s="47"/>
      <c r="C31" s="47">
        <v>10079505527</v>
      </c>
      <c r="D31" s="76" t="s">
        <v>84</v>
      </c>
      <c r="E31" s="79">
        <v>38531</v>
      </c>
      <c r="F31" s="47" t="s">
        <v>24</v>
      </c>
      <c r="G31" s="47" t="s">
        <v>48</v>
      </c>
      <c r="H31" s="87">
        <v>9</v>
      </c>
      <c r="I31" s="87">
        <v>9</v>
      </c>
      <c r="J31" s="87">
        <v>18</v>
      </c>
      <c r="K31" s="36"/>
      <c r="L31" s="54"/>
      <c r="N31" s="84"/>
      <c r="O31" s="20"/>
      <c r="P31" s="20"/>
      <c r="Q31" s="73"/>
      <c r="R31" s="73"/>
      <c r="S31" s="73"/>
    </row>
    <row r="32" spans="1:19" ht="16.8" customHeight="1" x14ac:dyDescent="0.25">
      <c r="A32" s="48">
        <v>10</v>
      </c>
      <c r="B32" s="47"/>
      <c r="C32" s="47">
        <v>10094864768</v>
      </c>
      <c r="D32" s="76" t="s">
        <v>85</v>
      </c>
      <c r="E32" s="79">
        <v>38932</v>
      </c>
      <c r="F32" s="47" t="s">
        <v>26</v>
      </c>
      <c r="G32" s="47" t="s">
        <v>48</v>
      </c>
      <c r="H32" s="87">
        <v>10</v>
      </c>
      <c r="I32" s="87">
        <v>10</v>
      </c>
      <c r="J32" s="87">
        <v>20</v>
      </c>
      <c r="K32" s="36"/>
      <c r="L32" s="54"/>
      <c r="N32" s="84"/>
      <c r="O32" s="20"/>
      <c r="P32" s="20"/>
      <c r="Q32" s="73"/>
      <c r="R32" s="73"/>
      <c r="S32" s="73"/>
    </row>
    <row r="33" spans="1:19" ht="16.8" customHeight="1" x14ac:dyDescent="0.25">
      <c r="A33" s="48">
        <v>11</v>
      </c>
      <c r="B33" s="47"/>
      <c r="C33" s="47">
        <v>10100049117</v>
      </c>
      <c r="D33" s="76" t="s">
        <v>71</v>
      </c>
      <c r="E33" s="79">
        <v>38996</v>
      </c>
      <c r="F33" s="47" t="s">
        <v>26</v>
      </c>
      <c r="G33" s="47" t="s">
        <v>69</v>
      </c>
      <c r="H33" s="87">
        <v>11</v>
      </c>
      <c r="I33" s="87">
        <v>11</v>
      </c>
      <c r="J33" s="87">
        <v>22</v>
      </c>
      <c r="K33" s="36"/>
      <c r="L33" s="54"/>
      <c r="N33" s="84"/>
      <c r="O33" s="20"/>
      <c r="P33" s="20"/>
      <c r="Q33" s="73"/>
      <c r="R33" s="73"/>
      <c r="S33" s="73"/>
    </row>
    <row r="34" spans="1:19" ht="16.8" customHeight="1" x14ac:dyDescent="0.25">
      <c r="A34" s="48">
        <v>12</v>
      </c>
      <c r="B34" s="47"/>
      <c r="C34" s="47">
        <v>10096031192</v>
      </c>
      <c r="D34" s="76" t="s">
        <v>86</v>
      </c>
      <c r="E34" s="79">
        <v>38423</v>
      </c>
      <c r="F34" s="47" t="s">
        <v>26</v>
      </c>
      <c r="G34" s="47" t="s">
        <v>48</v>
      </c>
      <c r="H34" s="87">
        <v>12</v>
      </c>
      <c r="I34" s="87">
        <v>12</v>
      </c>
      <c r="J34" s="87">
        <v>24</v>
      </c>
      <c r="K34" s="36"/>
      <c r="L34" s="54"/>
      <c r="N34" s="84"/>
      <c r="O34" s="20"/>
      <c r="P34" s="20"/>
      <c r="Q34" s="73"/>
      <c r="R34" s="73"/>
      <c r="S34" s="73"/>
    </row>
    <row r="35" spans="1:19" ht="16.8" customHeight="1" x14ac:dyDescent="0.25">
      <c r="A35" s="48">
        <v>13</v>
      </c>
      <c r="B35" s="47"/>
      <c r="C35" s="47">
        <v>10095126365</v>
      </c>
      <c r="D35" s="76" t="s">
        <v>100</v>
      </c>
      <c r="E35" s="79">
        <v>39013</v>
      </c>
      <c r="F35" s="47" t="s">
        <v>24</v>
      </c>
      <c r="G35" s="47" t="s">
        <v>48</v>
      </c>
      <c r="H35" s="87">
        <v>13</v>
      </c>
      <c r="I35" s="87">
        <v>13</v>
      </c>
      <c r="J35" s="87">
        <v>26</v>
      </c>
      <c r="K35" s="36"/>
      <c r="L35" s="54"/>
      <c r="N35" s="84"/>
      <c r="O35" s="20"/>
      <c r="P35" s="20"/>
      <c r="Q35" s="73"/>
      <c r="R35" s="73"/>
      <c r="S35" s="73"/>
    </row>
    <row r="36" spans="1:19" ht="7.5" customHeight="1" thickBot="1" x14ac:dyDescent="0.35">
      <c r="A36" s="21"/>
      <c r="B36" s="22"/>
      <c r="C36" s="21"/>
      <c r="D36" s="23"/>
      <c r="E36" s="24"/>
      <c r="F36" s="25"/>
      <c r="G36" s="24"/>
      <c r="H36" s="66"/>
      <c r="I36" s="26"/>
      <c r="J36" s="66"/>
      <c r="K36" s="26"/>
      <c r="L36" s="26"/>
      <c r="N36" s="84"/>
      <c r="O36" s="20"/>
      <c r="P36" s="20"/>
      <c r="Q36" s="73"/>
      <c r="R36" s="73"/>
      <c r="S36" s="73"/>
    </row>
    <row r="37" spans="1:19" ht="15" thickTop="1" x14ac:dyDescent="0.25">
      <c r="A37" s="116" t="s">
        <v>3</v>
      </c>
      <c r="B37" s="117"/>
      <c r="C37" s="117"/>
      <c r="D37" s="117"/>
      <c r="E37" s="38"/>
      <c r="F37" s="38"/>
      <c r="G37" s="117" t="s">
        <v>4</v>
      </c>
      <c r="H37" s="117"/>
      <c r="I37" s="117"/>
      <c r="J37" s="117"/>
      <c r="K37" s="117"/>
      <c r="L37" s="118"/>
      <c r="N37" s="84"/>
      <c r="O37" s="20"/>
      <c r="P37" s="20"/>
      <c r="Q37" s="73"/>
      <c r="R37" s="73"/>
      <c r="S37" s="73"/>
    </row>
    <row r="38" spans="1:19" ht="14.4" x14ac:dyDescent="0.25">
      <c r="A38" s="40" t="s">
        <v>39</v>
      </c>
      <c r="B38" s="30"/>
      <c r="C38" s="49"/>
      <c r="D38" s="41"/>
      <c r="E38" s="4"/>
      <c r="F38" s="4"/>
      <c r="G38" s="27" t="s">
        <v>25</v>
      </c>
      <c r="H38" s="78">
        <v>4</v>
      </c>
      <c r="I38" s="51"/>
      <c r="J38" s="67"/>
      <c r="K38" s="27" t="s">
        <v>23</v>
      </c>
      <c r="L38" s="35">
        <f>COUNTIF(F$21:F132,"ЗМС")</f>
        <v>0</v>
      </c>
      <c r="N38" s="84"/>
      <c r="O38" s="20"/>
      <c r="P38" s="20"/>
      <c r="Q38" s="73"/>
      <c r="R38" s="73"/>
      <c r="S38" s="73"/>
    </row>
    <row r="39" spans="1:19" ht="14.4" x14ac:dyDescent="0.25">
      <c r="A39" s="40" t="s">
        <v>40</v>
      </c>
      <c r="B39" s="30"/>
      <c r="C39" s="50"/>
      <c r="D39" s="41"/>
      <c r="E39" s="39"/>
      <c r="F39" s="39"/>
      <c r="G39" s="27" t="s">
        <v>18</v>
      </c>
      <c r="H39" s="77">
        <f>H40+H44</f>
        <v>13</v>
      </c>
      <c r="I39" s="52"/>
      <c r="J39" s="68"/>
      <c r="K39" s="27" t="s">
        <v>16</v>
      </c>
      <c r="L39" s="35">
        <f>COUNTIF(F$21:F132,"МСМК")</f>
        <v>0</v>
      </c>
      <c r="N39" s="84"/>
      <c r="O39" s="20"/>
      <c r="P39" s="20"/>
      <c r="Q39" s="73"/>
      <c r="R39" s="73"/>
      <c r="S39" s="73"/>
    </row>
    <row r="40" spans="1:19" ht="14.4" x14ac:dyDescent="0.25">
      <c r="A40" s="40" t="s">
        <v>41</v>
      </c>
      <c r="B40" s="30"/>
      <c r="C40" s="30"/>
      <c r="D40" s="41"/>
      <c r="E40" s="39"/>
      <c r="F40" s="39"/>
      <c r="G40" s="27" t="s">
        <v>19</v>
      </c>
      <c r="H40" s="77">
        <f>H41+H42+H43</f>
        <v>13</v>
      </c>
      <c r="I40" s="52"/>
      <c r="J40" s="68"/>
      <c r="K40" s="27" t="s">
        <v>17</v>
      </c>
      <c r="L40" s="35">
        <f>COUNTIF(F$21:F53,"МС")</f>
        <v>0</v>
      </c>
      <c r="N40" s="84"/>
      <c r="O40" s="20"/>
      <c r="P40" s="20"/>
      <c r="Q40" s="73"/>
      <c r="R40" s="73"/>
      <c r="S40" s="73"/>
    </row>
    <row r="41" spans="1:19" ht="14.4" x14ac:dyDescent="0.25">
      <c r="A41" s="40" t="s">
        <v>42</v>
      </c>
      <c r="B41" s="30"/>
      <c r="C41" s="30"/>
      <c r="D41" s="41"/>
      <c r="E41" s="39"/>
      <c r="F41" s="39"/>
      <c r="G41" s="27" t="s">
        <v>20</v>
      </c>
      <c r="H41" s="77">
        <f>COUNT(A23:A35)</f>
        <v>13</v>
      </c>
      <c r="I41" s="52"/>
      <c r="J41" s="68"/>
      <c r="K41" s="27" t="s">
        <v>24</v>
      </c>
      <c r="L41" s="35">
        <f>COUNTIF(F$20:F53,"КМС")</f>
        <v>9</v>
      </c>
      <c r="N41" s="84"/>
      <c r="O41" s="20"/>
      <c r="P41" s="20"/>
      <c r="Q41" s="73"/>
      <c r="R41" s="73"/>
      <c r="S41" s="73"/>
    </row>
    <row r="42" spans="1:19" ht="14.4" x14ac:dyDescent="0.25">
      <c r="A42" s="42"/>
      <c r="B42" s="30"/>
      <c r="C42" s="30"/>
      <c r="D42" s="41"/>
      <c r="G42" s="27" t="s">
        <v>21</v>
      </c>
      <c r="H42" s="77">
        <f>COUNTIF(A23:A35,"НФ")</f>
        <v>0</v>
      </c>
      <c r="I42" s="52"/>
      <c r="J42" s="68"/>
      <c r="K42" s="27" t="s">
        <v>26</v>
      </c>
      <c r="L42" s="35">
        <f>COUNTIF(F$23:F131,"1 СР")</f>
        <v>4</v>
      </c>
      <c r="N42" s="84"/>
      <c r="O42" s="20"/>
      <c r="P42" s="20"/>
      <c r="Q42" s="73"/>
      <c r="R42" s="73"/>
      <c r="S42" s="73"/>
    </row>
    <row r="43" spans="1:19" ht="14.4" x14ac:dyDescent="0.25">
      <c r="A43" s="43"/>
      <c r="B43" s="15"/>
      <c r="C43" s="14"/>
      <c r="D43" s="41"/>
      <c r="G43" s="27" t="s">
        <v>28</v>
      </c>
      <c r="H43" s="77">
        <f>COUNTIF(A23:A35,"ДСКВ")</f>
        <v>0</v>
      </c>
      <c r="I43" s="52"/>
      <c r="J43" s="68"/>
      <c r="K43" s="27" t="s">
        <v>35</v>
      </c>
      <c r="L43" s="35">
        <f>COUNTIF(F$23:F131,"2 СР")</f>
        <v>0</v>
      </c>
    </row>
    <row r="44" spans="1:19" ht="14.4" x14ac:dyDescent="0.25">
      <c r="A44" s="29"/>
      <c r="B44" s="30"/>
      <c r="C44" s="30"/>
      <c r="D44" s="41"/>
      <c r="E44" s="39"/>
      <c r="F44" s="39"/>
      <c r="G44" s="27" t="s">
        <v>22</v>
      </c>
      <c r="H44" s="77">
        <f>COUNTIF(A23:A35,"НС")</f>
        <v>0</v>
      </c>
      <c r="I44" s="53"/>
      <c r="J44" s="69"/>
      <c r="K44" s="27" t="s">
        <v>34</v>
      </c>
      <c r="L44" s="35">
        <f>COUNTIF(F$23:F131,"3 СР")</f>
        <v>0</v>
      </c>
    </row>
    <row r="45" spans="1:19" ht="5.25" customHeight="1" x14ac:dyDescent="0.25">
      <c r="A45" s="29"/>
      <c r="B45" s="30"/>
      <c r="C45" s="30"/>
      <c r="D45" s="30"/>
      <c r="E45" s="30"/>
      <c r="F45" s="30"/>
      <c r="G45" s="15"/>
      <c r="H45" s="31"/>
      <c r="I45" s="31"/>
      <c r="J45" s="31"/>
      <c r="K45" s="32"/>
      <c r="L45" s="28"/>
    </row>
    <row r="46" spans="1:19" ht="15.6" x14ac:dyDescent="0.25">
      <c r="A46" s="80"/>
      <c r="B46" s="81"/>
      <c r="C46" s="81"/>
      <c r="D46" s="119" t="s">
        <v>8</v>
      </c>
      <c r="E46" s="119"/>
      <c r="F46" s="119"/>
      <c r="G46" s="119" t="s">
        <v>33</v>
      </c>
      <c r="H46" s="119"/>
      <c r="I46" s="119"/>
      <c r="J46" s="119" t="s">
        <v>45</v>
      </c>
      <c r="K46" s="119"/>
      <c r="L46" s="120"/>
    </row>
    <row r="47" spans="1:19" x14ac:dyDescent="0.25">
      <c r="A47" s="109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1"/>
    </row>
    <row r="48" spans="1:19" x14ac:dyDescent="0.25">
      <c r="A48" s="37"/>
      <c r="D48" s="1"/>
      <c r="E48" s="1"/>
      <c r="F48" s="1"/>
      <c r="G48" s="1"/>
      <c r="H48" s="64"/>
      <c r="I48" s="1"/>
      <c r="J48" s="64"/>
      <c r="K48" s="1"/>
      <c r="L48" s="33"/>
    </row>
    <row r="49" spans="1:19" x14ac:dyDescent="0.25">
      <c r="A49" s="37"/>
      <c r="D49" s="1"/>
      <c r="E49" s="1"/>
      <c r="F49" s="1"/>
      <c r="G49" s="1"/>
      <c r="H49" s="64"/>
      <c r="I49" s="1"/>
      <c r="J49" s="64"/>
      <c r="K49" s="1"/>
      <c r="L49" s="33"/>
    </row>
    <row r="50" spans="1:19" x14ac:dyDescent="0.25">
      <c r="A50" s="37"/>
      <c r="D50" s="1"/>
      <c r="E50" s="1"/>
      <c r="F50" s="1"/>
      <c r="G50" s="1"/>
      <c r="H50" s="64"/>
      <c r="I50" s="1"/>
      <c r="J50" s="64"/>
      <c r="K50" s="1"/>
      <c r="L50" s="33"/>
    </row>
    <row r="51" spans="1:19" x14ac:dyDescent="0.25">
      <c r="A51" s="37"/>
      <c r="D51" s="1"/>
      <c r="E51" s="1"/>
      <c r="F51" s="1"/>
      <c r="G51" s="1"/>
      <c r="H51" s="64"/>
      <c r="I51" s="1"/>
      <c r="J51" s="64"/>
      <c r="K51" s="1"/>
      <c r="L51" s="33"/>
    </row>
    <row r="52" spans="1:19" s="84" customFormat="1" ht="13.8" customHeight="1" thickBot="1" x14ac:dyDescent="0.3">
      <c r="A52" s="82"/>
      <c r="B52" s="83"/>
      <c r="C52" s="83"/>
      <c r="D52" s="112" t="str">
        <f>G17</f>
        <v>СМОЛЬНИКОВ А.В. (1 кат., Москва)</v>
      </c>
      <c r="E52" s="112"/>
      <c r="F52" s="112"/>
      <c r="G52" s="112" t="str">
        <f>G18</f>
        <v>ГВОЗДЕВ К.Е. (1 кат., Москва)</v>
      </c>
      <c r="H52" s="112"/>
      <c r="I52" s="112"/>
      <c r="J52" s="112" t="str">
        <f>G19</f>
        <v>НИКУШЕНКОВ Е.А. (2 кат., Москва)</v>
      </c>
      <c r="K52" s="112"/>
      <c r="L52" s="113"/>
      <c r="Q52" s="85"/>
      <c r="R52" s="85"/>
      <c r="S52" s="85"/>
    </row>
    <row r="53" spans="1:19" ht="14.4" thickTop="1" x14ac:dyDescent="0.25"/>
  </sheetData>
  <mergeCells count="39">
    <mergeCell ref="D52:F52"/>
    <mergeCell ref="G52:I52"/>
    <mergeCell ref="J52:L52"/>
    <mergeCell ref="A37:D37"/>
    <mergeCell ref="G37:L37"/>
    <mergeCell ref="D46:F46"/>
    <mergeCell ref="G46:I46"/>
    <mergeCell ref="J46:L46"/>
    <mergeCell ref="A47:E47"/>
    <mergeCell ref="F47:L47"/>
    <mergeCell ref="A14:D14"/>
    <mergeCell ref="A15:G15"/>
    <mergeCell ref="H15:L15"/>
    <mergeCell ref="H16:L16"/>
    <mergeCell ref="A21:A22"/>
    <mergeCell ref="B21:B22"/>
    <mergeCell ref="C21:C22"/>
    <mergeCell ref="D21:D22"/>
    <mergeCell ref="E21:E22"/>
    <mergeCell ref="F21:F22"/>
    <mergeCell ref="G21:G22"/>
    <mergeCell ref="J21:J22"/>
    <mergeCell ref="K21:K22"/>
    <mergeCell ref="H21:H22"/>
    <mergeCell ref="I21:I22"/>
    <mergeCell ref="L21:L22"/>
    <mergeCell ref="A13:D13"/>
    <mergeCell ref="A3:L3"/>
    <mergeCell ref="A2:L2"/>
    <mergeCell ref="A1:L1"/>
    <mergeCell ref="A12:L12"/>
    <mergeCell ref="A4:L4"/>
    <mergeCell ref="A5:L5"/>
    <mergeCell ref="A6:L6"/>
    <mergeCell ref="A7:L7"/>
    <mergeCell ref="A8:L8"/>
    <mergeCell ref="A9:L9"/>
    <mergeCell ref="A10:L10"/>
    <mergeCell ref="A11:L11"/>
  </mergeCells>
  <phoneticPr fontId="24" type="noConversion"/>
  <printOptions horizontalCentered="1"/>
  <pageMargins left="0.19685039370078741" right="0.19685039370078741" top="0.59055118110236227" bottom="0.59055118110236227" header="0.15748031496062992" footer="0.11811023622047245"/>
  <pageSetup paperSize="256" scale="6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5A327-ACD5-46EC-BBDA-5826DCC3DBA3}">
  <sheetPr>
    <tabColor theme="3" tint="-0.249977111117893"/>
    <pageSetUpPr fitToPage="1"/>
  </sheetPr>
  <dimension ref="A1:S45"/>
  <sheetViews>
    <sheetView zoomScale="50" zoomScaleNormal="50" zoomScaleSheetLayoutView="89" workbookViewId="0">
      <selection activeCell="N28" sqref="N28"/>
    </sheetView>
  </sheetViews>
  <sheetFormatPr defaultColWidth="9.109375" defaultRowHeight="13.8" x14ac:dyDescent="0.25"/>
  <cols>
    <col min="1" max="1" width="7" style="2" customWidth="1"/>
    <col min="2" max="2" width="7.77734375" style="93" customWidth="1"/>
    <col min="3" max="3" width="12.109375" style="93" customWidth="1"/>
    <col min="4" max="4" width="21" style="2" bestFit="1" customWidth="1"/>
    <col min="5" max="5" width="11.77734375" style="2" customWidth="1"/>
    <col min="6" max="6" width="8.77734375" style="2" customWidth="1"/>
    <col min="7" max="7" width="27" style="2" customWidth="1"/>
    <col min="8" max="8" width="9.77734375" style="60" customWidth="1"/>
    <col min="9" max="9" width="9.77734375" style="2" customWidth="1"/>
    <col min="10" max="10" width="10.109375" style="60" customWidth="1"/>
    <col min="11" max="11" width="13.77734375" style="2" customWidth="1"/>
    <col min="12" max="12" width="13.109375" style="2" customWidth="1"/>
    <col min="13" max="13" width="9.109375" style="2"/>
    <col min="14" max="14" width="9.109375" style="2" customWidth="1"/>
    <col min="15" max="16" width="9.109375" style="2"/>
    <col min="17" max="19" width="9.109375" style="60"/>
    <col min="20" max="16384" width="9.109375" style="2"/>
  </cols>
  <sheetData>
    <row r="1" spans="1:19" customFormat="1" ht="19.95" customHeight="1" x14ac:dyDescent="0.25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89"/>
      <c r="N1" s="86"/>
    </row>
    <row r="2" spans="1:19" customFormat="1" ht="19.95" customHeight="1" x14ac:dyDescent="0.25">
      <c r="A2" s="146" t="s">
        <v>49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89"/>
      <c r="N2" s="86"/>
    </row>
    <row r="3" spans="1:19" customFormat="1" ht="19.95" customHeight="1" x14ac:dyDescent="0.25">
      <c r="A3" s="146" t="s">
        <v>43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89"/>
      <c r="N3" s="86"/>
    </row>
    <row r="4" spans="1:19" ht="19.95" customHeight="1" x14ac:dyDescent="0.25">
      <c r="A4" s="147" t="s">
        <v>50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19" ht="19.95" customHeight="1" x14ac:dyDescent="0.25">
      <c r="A5" s="147" t="s">
        <v>51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O5"/>
    </row>
    <row r="6" spans="1:19" s="3" customFormat="1" ht="19.95" customHeight="1" x14ac:dyDescent="0.25">
      <c r="A6" s="148" t="s">
        <v>72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Q6" s="72"/>
      <c r="R6" s="72"/>
      <c r="S6" s="72"/>
    </row>
    <row r="7" spans="1:19" s="3" customFormat="1" ht="19.95" customHeight="1" x14ac:dyDescent="0.25">
      <c r="A7" s="149" t="s">
        <v>12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Q7" s="72"/>
      <c r="R7" s="72"/>
      <c r="S7" s="72"/>
    </row>
    <row r="8" spans="1:19" s="3" customFormat="1" ht="19.95" customHeight="1" thickBot="1" x14ac:dyDescent="0.3">
      <c r="A8" s="150" t="s">
        <v>32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Q8" s="72"/>
      <c r="R8" s="72"/>
      <c r="S8" s="72"/>
    </row>
    <row r="9" spans="1:19" ht="19.95" customHeight="1" thickTop="1" x14ac:dyDescent="0.25">
      <c r="A9" s="151" t="s">
        <v>30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3"/>
    </row>
    <row r="10" spans="1:19" ht="19.95" customHeight="1" x14ac:dyDescent="0.25">
      <c r="A10" s="154" t="s">
        <v>52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6"/>
    </row>
    <row r="11" spans="1:19" ht="19.95" customHeight="1" x14ac:dyDescent="0.25">
      <c r="A11" s="154" t="s">
        <v>73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6"/>
    </row>
    <row r="12" spans="1:19" ht="7.5" customHeight="1" x14ac:dyDescent="0.25">
      <c r="A12" s="143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5"/>
    </row>
    <row r="13" spans="1:19" ht="15.6" x14ac:dyDescent="0.25">
      <c r="A13" s="131" t="s">
        <v>53</v>
      </c>
      <c r="B13" s="132"/>
      <c r="C13" s="132"/>
      <c r="D13" s="132"/>
      <c r="E13" s="5"/>
      <c r="F13" s="5"/>
      <c r="G13" s="91" t="s">
        <v>37</v>
      </c>
      <c r="H13" s="61" t="s">
        <v>55</v>
      </c>
      <c r="I13" s="5"/>
      <c r="J13" s="61"/>
      <c r="K13" s="6"/>
      <c r="L13" s="58" t="s">
        <v>56</v>
      </c>
    </row>
    <row r="14" spans="1:19" ht="15.6" x14ac:dyDescent="0.25">
      <c r="A14" s="133" t="s">
        <v>54</v>
      </c>
      <c r="B14" s="134"/>
      <c r="C14" s="134"/>
      <c r="D14" s="134"/>
      <c r="E14" s="7"/>
      <c r="F14" s="7"/>
      <c r="G14" s="75" t="s">
        <v>38</v>
      </c>
      <c r="H14" s="62" t="s">
        <v>44</v>
      </c>
      <c r="I14" s="7"/>
      <c r="J14" s="62"/>
      <c r="K14" s="8"/>
      <c r="L14" s="59" t="s">
        <v>68</v>
      </c>
    </row>
    <row r="15" spans="1:19" ht="14.4" x14ac:dyDescent="0.25">
      <c r="A15" s="135" t="s">
        <v>7</v>
      </c>
      <c r="B15" s="136"/>
      <c r="C15" s="136"/>
      <c r="D15" s="136"/>
      <c r="E15" s="136"/>
      <c r="F15" s="136"/>
      <c r="G15" s="137"/>
      <c r="H15" s="138" t="s">
        <v>1</v>
      </c>
      <c r="I15" s="136"/>
      <c r="J15" s="136"/>
      <c r="K15" s="136"/>
      <c r="L15" s="139"/>
    </row>
    <row r="16" spans="1:19" ht="14.4" x14ac:dyDescent="0.25">
      <c r="A16" s="9" t="s">
        <v>13</v>
      </c>
      <c r="B16" s="10"/>
      <c r="C16" s="10"/>
      <c r="D16" s="11"/>
      <c r="E16" s="12"/>
      <c r="F16" s="11"/>
      <c r="G16" s="55"/>
      <c r="H16" s="140" t="s">
        <v>61</v>
      </c>
      <c r="I16" s="141"/>
      <c r="J16" s="141"/>
      <c r="K16" s="141"/>
      <c r="L16" s="142"/>
    </row>
    <row r="17" spans="1:19" ht="14.4" x14ac:dyDescent="0.25">
      <c r="A17" s="9" t="s">
        <v>14</v>
      </c>
      <c r="B17" s="10"/>
      <c r="C17" s="10"/>
      <c r="D17" s="13"/>
      <c r="E17" s="12"/>
      <c r="F17" s="11"/>
      <c r="G17" s="56" t="s">
        <v>57</v>
      </c>
      <c r="H17" s="70" t="s">
        <v>36</v>
      </c>
      <c r="I17" s="45"/>
      <c r="J17" s="63"/>
      <c r="K17" s="45"/>
      <c r="L17" s="57">
        <v>5</v>
      </c>
    </row>
    <row r="18" spans="1:19" ht="14.4" x14ac:dyDescent="0.25">
      <c r="A18" s="34" t="s">
        <v>15</v>
      </c>
      <c r="B18" s="10"/>
      <c r="C18" s="10"/>
      <c r="D18" s="13"/>
      <c r="E18" s="12"/>
      <c r="F18" s="11"/>
      <c r="G18" s="56" t="s">
        <v>58</v>
      </c>
      <c r="H18" s="70" t="s">
        <v>60</v>
      </c>
      <c r="I18" s="45"/>
      <c r="J18" s="63"/>
      <c r="K18" s="45"/>
      <c r="L18" s="57">
        <v>1</v>
      </c>
    </row>
    <row r="19" spans="1:19" ht="15" thickBot="1" x14ac:dyDescent="0.3">
      <c r="A19" s="9" t="s">
        <v>46</v>
      </c>
      <c r="B19" s="14"/>
      <c r="C19" s="14"/>
      <c r="D19" s="15"/>
      <c r="E19" s="15"/>
      <c r="F19" s="15"/>
      <c r="G19" s="56" t="s">
        <v>59</v>
      </c>
      <c r="H19" s="71" t="s">
        <v>62</v>
      </c>
      <c r="I19" s="46"/>
      <c r="J19" s="64"/>
      <c r="K19" s="44"/>
      <c r="L19" s="90">
        <v>420</v>
      </c>
    </row>
    <row r="20" spans="1:19" ht="7.5" customHeight="1" thickTop="1" thickBot="1" x14ac:dyDescent="0.3">
      <c r="A20" s="16"/>
      <c r="B20" s="17"/>
      <c r="C20" s="17"/>
      <c r="D20" s="18"/>
      <c r="E20" s="18"/>
      <c r="F20" s="18"/>
      <c r="G20" s="18"/>
      <c r="H20" s="65"/>
      <c r="I20" s="18"/>
      <c r="J20" s="65"/>
      <c r="K20" s="18"/>
      <c r="L20" s="19"/>
    </row>
    <row r="21" spans="1:19" s="20" customFormat="1" ht="20.25" customHeight="1" thickTop="1" x14ac:dyDescent="0.25">
      <c r="A21" s="129" t="s">
        <v>5</v>
      </c>
      <c r="B21" s="121" t="s">
        <v>9</v>
      </c>
      <c r="C21" s="121" t="s">
        <v>29</v>
      </c>
      <c r="D21" s="121" t="s">
        <v>2</v>
      </c>
      <c r="E21" s="121" t="s">
        <v>27</v>
      </c>
      <c r="F21" s="121" t="s">
        <v>6</v>
      </c>
      <c r="G21" s="121" t="s">
        <v>10</v>
      </c>
      <c r="H21" s="123" t="s">
        <v>63</v>
      </c>
      <c r="I21" s="123" t="s">
        <v>64</v>
      </c>
      <c r="J21" s="125" t="s">
        <v>65</v>
      </c>
      <c r="K21" s="127" t="s">
        <v>31</v>
      </c>
      <c r="L21" s="114" t="s">
        <v>11</v>
      </c>
      <c r="N21" s="84"/>
      <c r="Q21" s="73"/>
      <c r="R21" s="73"/>
      <c r="S21" s="73"/>
    </row>
    <row r="22" spans="1:19" s="20" customFormat="1" ht="17.25" customHeight="1" x14ac:dyDescent="0.25">
      <c r="A22" s="130"/>
      <c r="B22" s="122"/>
      <c r="C22" s="122"/>
      <c r="D22" s="122"/>
      <c r="E22" s="122"/>
      <c r="F22" s="122"/>
      <c r="G22" s="122"/>
      <c r="H22" s="124"/>
      <c r="I22" s="124"/>
      <c r="J22" s="126"/>
      <c r="K22" s="128"/>
      <c r="L22" s="115"/>
      <c r="N22" s="84"/>
      <c r="Q22" s="73"/>
      <c r="R22" s="73"/>
      <c r="S22" s="73"/>
    </row>
    <row r="23" spans="1:19" ht="16.8" customHeight="1" x14ac:dyDescent="0.25">
      <c r="A23" s="48">
        <v>1</v>
      </c>
      <c r="B23" s="47"/>
      <c r="C23" s="47">
        <v>10089460252</v>
      </c>
      <c r="D23" s="76" t="s">
        <v>74</v>
      </c>
      <c r="E23" s="79">
        <v>38505</v>
      </c>
      <c r="F23" s="47" t="s">
        <v>24</v>
      </c>
      <c r="G23" s="47" t="s">
        <v>47</v>
      </c>
      <c r="H23" s="87">
        <v>1</v>
      </c>
      <c r="I23" s="87">
        <v>1</v>
      </c>
      <c r="J23" s="87">
        <v>2</v>
      </c>
      <c r="K23" s="88"/>
      <c r="L23" s="54"/>
      <c r="N23" s="84"/>
      <c r="O23" s="20"/>
      <c r="P23" s="20"/>
      <c r="Q23" s="73"/>
      <c r="R23" s="73"/>
      <c r="S23" s="73"/>
    </row>
    <row r="24" spans="1:19" ht="16.8" customHeight="1" x14ac:dyDescent="0.25">
      <c r="A24" s="48">
        <v>2</v>
      </c>
      <c r="B24" s="47"/>
      <c r="C24" s="47">
        <v>10101157442</v>
      </c>
      <c r="D24" s="76" t="s">
        <v>75</v>
      </c>
      <c r="E24" s="79">
        <v>38853</v>
      </c>
      <c r="F24" s="47" t="s">
        <v>24</v>
      </c>
      <c r="G24" s="47" t="s">
        <v>47</v>
      </c>
      <c r="H24" s="87">
        <v>2</v>
      </c>
      <c r="I24" s="87">
        <v>2</v>
      </c>
      <c r="J24" s="87">
        <v>4</v>
      </c>
      <c r="K24" s="88"/>
      <c r="L24" s="54"/>
      <c r="N24" s="84"/>
      <c r="O24" s="20"/>
      <c r="P24" s="20"/>
      <c r="Q24" s="73"/>
      <c r="R24" s="73"/>
      <c r="S24" s="73"/>
    </row>
    <row r="25" spans="1:19" ht="16.8" customHeight="1" x14ac:dyDescent="0.25">
      <c r="A25" s="48">
        <v>3</v>
      </c>
      <c r="B25" s="47"/>
      <c r="C25" s="47">
        <v>10095071906</v>
      </c>
      <c r="D25" s="76" t="s">
        <v>87</v>
      </c>
      <c r="E25" s="79">
        <v>38826</v>
      </c>
      <c r="F25" s="47" t="s">
        <v>24</v>
      </c>
      <c r="G25" s="47" t="s">
        <v>48</v>
      </c>
      <c r="H25" s="87">
        <v>3</v>
      </c>
      <c r="I25" s="87">
        <v>3</v>
      </c>
      <c r="J25" s="87">
        <v>6</v>
      </c>
      <c r="K25" s="88"/>
      <c r="L25" s="54"/>
      <c r="N25" s="84"/>
      <c r="O25" s="20"/>
      <c r="P25" s="20"/>
      <c r="Q25" s="73"/>
      <c r="R25" s="73"/>
      <c r="S25" s="73"/>
    </row>
    <row r="26" spans="1:19" ht="16.8" customHeight="1" x14ac:dyDescent="0.25">
      <c r="A26" s="48">
        <v>4</v>
      </c>
      <c r="B26" s="47"/>
      <c r="C26" s="47">
        <v>10112822195</v>
      </c>
      <c r="D26" s="76" t="s">
        <v>88</v>
      </c>
      <c r="E26" s="79">
        <v>38650</v>
      </c>
      <c r="F26" s="47" t="s">
        <v>26</v>
      </c>
      <c r="G26" s="47" t="s">
        <v>48</v>
      </c>
      <c r="H26" s="87">
        <v>4</v>
      </c>
      <c r="I26" s="87">
        <v>4</v>
      </c>
      <c r="J26" s="87">
        <v>8</v>
      </c>
      <c r="K26" s="88"/>
      <c r="L26" s="54"/>
      <c r="N26" s="84"/>
      <c r="O26" s="20"/>
      <c r="P26" s="20"/>
      <c r="Q26" s="73"/>
      <c r="R26" s="73"/>
      <c r="S26" s="73"/>
    </row>
    <row r="27" spans="1:19" ht="16.8" customHeight="1" x14ac:dyDescent="0.25">
      <c r="A27" s="48" t="s">
        <v>76</v>
      </c>
      <c r="B27" s="47"/>
      <c r="C27" s="47">
        <v>10112948194</v>
      </c>
      <c r="D27" s="76" t="s">
        <v>89</v>
      </c>
      <c r="E27" s="79">
        <v>38826</v>
      </c>
      <c r="F27" s="47" t="s">
        <v>26</v>
      </c>
      <c r="G27" s="47" t="s">
        <v>48</v>
      </c>
      <c r="H27" s="87">
        <v>5</v>
      </c>
      <c r="I27" s="87"/>
      <c r="J27" s="87"/>
      <c r="K27" s="88"/>
      <c r="L27" s="54"/>
      <c r="N27" s="84"/>
      <c r="O27" s="20"/>
      <c r="P27" s="20"/>
      <c r="Q27" s="73"/>
      <c r="R27" s="73"/>
      <c r="S27" s="73"/>
    </row>
    <row r="28" spans="1:19" ht="7.5" customHeight="1" thickBot="1" x14ac:dyDescent="0.35">
      <c r="A28" s="21"/>
      <c r="B28" s="22"/>
      <c r="C28" s="21"/>
      <c r="D28" s="23"/>
      <c r="E28" s="24"/>
      <c r="F28" s="25"/>
      <c r="G28" s="24"/>
      <c r="H28" s="66"/>
      <c r="I28" s="26"/>
      <c r="J28" s="66"/>
      <c r="K28" s="26"/>
      <c r="L28" s="26"/>
      <c r="N28" s="84"/>
      <c r="O28" s="20"/>
      <c r="P28" s="20"/>
      <c r="Q28" s="73"/>
      <c r="R28" s="73"/>
      <c r="S28" s="73"/>
    </row>
    <row r="29" spans="1:19" ht="15" thickTop="1" x14ac:dyDescent="0.25">
      <c r="A29" s="116" t="s">
        <v>3</v>
      </c>
      <c r="B29" s="117"/>
      <c r="C29" s="117"/>
      <c r="D29" s="117"/>
      <c r="E29" s="38"/>
      <c r="F29" s="38"/>
      <c r="G29" s="117" t="s">
        <v>4</v>
      </c>
      <c r="H29" s="117"/>
      <c r="I29" s="117"/>
      <c r="J29" s="117"/>
      <c r="K29" s="117"/>
      <c r="L29" s="118"/>
      <c r="N29" s="84"/>
      <c r="O29" s="20"/>
      <c r="P29" s="20"/>
      <c r="Q29" s="73"/>
      <c r="R29" s="73"/>
      <c r="S29" s="73"/>
    </row>
    <row r="30" spans="1:19" ht="14.4" x14ac:dyDescent="0.25">
      <c r="A30" s="40" t="s">
        <v>39</v>
      </c>
      <c r="B30" s="30"/>
      <c r="C30" s="49"/>
      <c r="D30" s="41"/>
      <c r="E30" s="4"/>
      <c r="F30" s="4"/>
      <c r="G30" s="27" t="s">
        <v>25</v>
      </c>
      <c r="H30" s="78">
        <v>2</v>
      </c>
      <c r="I30" s="51"/>
      <c r="J30" s="67"/>
      <c r="K30" s="27" t="s">
        <v>23</v>
      </c>
      <c r="L30" s="35">
        <f>COUNTIF(F$21:F124,"ЗМС")</f>
        <v>0</v>
      </c>
      <c r="N30" s="84"/>
      <c r="O30" s="20"/>
      <c r="P30" s="20"/>
      <c r="Q30" s="73"/>
      <c r="R30" s="73"/>
      <c r="S30" s="73"/>
    </row>
    <row r="31" spans="1:19" ht="14.4" x14ac:dyDescent="0.25">
      <c r="A31" s="40" t="s">
        <v>40</v>
      </c>
      <c r="B31" s="30"/>
      <c r="C31" s="50"/>
      <c r="D31" s="41"/>
      <c r="E31" s="39"/>
      <c r="F31" s="39"/>
      <c r="G31" s="27" t="s">
        <v>18</v>
      </c>
      <c r="H31" s="77">
        <f>H32+H36</f>
        <v>5</v>
      </c>
      <c r="I31" s="52"/>
      <c r="J31" s="68"/>
      <c r="K31" s="27" t="s">
        <v>16</v>
      </c>
      <c r="L31" s="35">
        <f>COUNTIF(F$21:F124,"МСМК")</f>
        <v>0</v>
      </c>
      <c r="N31" s="84"/>
      <c r="O31" s="20"/>
      <c r="P31" s="20"/>
      <c r="Q31" s="73"/>
      <c r="R31" s="73"/>
      <c r="S31" s="73"/>
    </row>
    <row r="32" spans="1:19" ht="14.4" x14ac:dyDescent="0.25">
      <c r="A32" s="40" t="s">
        <v>41</v>
      </c>
      <c r="B32" s="30"/>
      <c r="C32" s="30"/>
      <c r="D32" s="41"/>
      <c r="E32" s="39"/>
      <c r="F32" s="39"/>
      <c r="G32" s="27" t="s">
        <v>19</v>
      </c>
      <c r="H32" s="77">
        <f>H33+H34+H35</f>
        <v>4</v>
      </c>
      <c r="I32" s="52"/>
      <c r="J32" s="68"/>
      <c r="K32" s="27" t="s">
        <v>17</v>
      </c>
      <c r="L32" s="35">
        <f>COUNTIF(F$21:F45,"МС")</f>
        <v>0</v>
      </c>
      <c r="N32" s="84"/>
      <c r="O32" s="20"/>
      <c r="P32" s="20"/>
      <c r="Q32" s="73"/>
      <c r="R32" s="73"/>
      <c r="S32" s="73"/>
    </row>
    <row r="33" spans="1:19" ht="14.4" x14ac:dyDescent="0.25">
      <c r="A33" s="40" t="s">
        <v>42</v>
      </c>
      <c r="B33" s="30"/>
      <c r="C33" s="30"/>
      <c r="D33" s="41"/>
      <c r="E33" s="39"/>
      <c r="F33" s="39"/>
      <c r="G33" s="27" t="s">
        <v>20</v>
      </c>
      <c r="H33" s="77">
        <f>COUNT(A23:A27)</f>
        <v>4</v>
      </c>
      <c r="I33" s="52"/>
      <c r="J33" s="68"/>
      <c r="K33" s="27" t="s">
        <v>24</v>
      </c>
      <c r="L33" s="35">
        <f>COUNTIF(F$20:F45,"КМС")</f>
        <v>3</v>
      </c>
      <c r="N33" s="84"/>
      <c r="O33" s="20"/>
      <c r="P33" s="20"/>
      <c r="Q33" s="73"/>
      <c r="R33" s="73"/>
      <c r="S33" s="73"/>
    </row>
    <row r="34" spans="1:19" ht="14.4" x14ac:dyDescent="0.25">
      <c r="A34" s="42"/>
      <c r="B34" s="30"/>
      <c r="C34" s="30"/>
      <c r="D34" s="41"/>
      <c r="G34" s="27" t="s">
        <v>21</v>
      </c>
      <c r="H34" s="77">
        <f>COUNTIF(A23:A27,"НФ")</f>
        <v>0</v>
      </c>
      <c r="I34" s="52"/>
      <c r="J34" s="68"/>
      <c r="K34" s="27" t="s">
        <v>26</v>
      </c>
      <c r="L34" s="35">
        <f>COUNTIF(F$23:F123,"1 СР")</f>
        <v>2</v>
      </c>
      <c r="N34" s="84"/>
      <c r="O34" s="20"/>
      <c r="P34" s="20"/>
      <c r="Q34" s="73"/>
      <c r="R34" s="73"/>
      <c r="S34" s="73"/>
    </row>
    <row r="35" spans="1:19" ht="14.4" x14ac:dyDescent="0.25">
      <c r="A35" s="43"/>
      <c r="B35" s="15"/>
      <c r="C35" s="14"/>
      <c r="D35" s="41"/>
      <c r="G35" s="27" t="s">
        <v>28</v>
      </c>
      <c r="H35" s="77">
        <f>COUNTIF(A23:A27,"ДСКВ")</f>
        <v>0</v>
      </c>
      <c r="I35" s="52"/>
      <c r="J35" s="68"/>
      <c r="K35" s="27" t="s">
        <v>35</v>
      </c>
      <c r="L35" s="35">
        <f>COUNTIF(F$23:F123,"2 СР")</f>
        <v>0</v>
      </c>
    </row>
    <row r="36" spans="1:19" ht="14.4" x14ac:dyDescent="0.25">
      <c r="A36" s="29"/>
      <c r="B36" s="30"/>
      <c r="C36" s="30"/>
      <c r="D36" s="41"/>
      <c r="E36" s="39"/>
      <c r="F36" s="39"/>
      <c r="G36" s="27" t="s">
        <v>22</v>
      </c>
      <c r="H36" s="77">
        <f>COUNTIF(A23:A27,"НС")</f>
        <v>1</v>
      </c>
      <c r="I36" s="53"/>
      <c r="J36" s="69"/>
      <c r="K36" s="27" t="s">
        <v>34</v>
      </c>
      <c r="L36" s="35">
        <f>COUNTIF(F$23:F123,"3 СР")</f>
        <v>0</v>
      </c>
    </row>
    <row r="37" spans="1:19" ht="5.25" customHeight="1" x14ac:dyDescent="0.25">
      <c r="A37" s="29"/>
      <c r="B37" s="30"/>
      <c r="C37" s="30"/>
      <c r="D37" s="30"/>
      <c r="E37" s="30"/>
      <c r="F37" s="30"/>
      <c r="G37" s="15"/>
      <c r="H37" s="31"/>
      <c r="I37" s="31"/>
      <c r="J37" s="31"/>
      <c r="K37" s="32"/>
      <c r="L37" s="28"/>
    </row>
    <row r="38" spans="1:19" ht="15.6" x14ac:dyDescent="0.25">
      <c r="A38" s="80"/>
      <c r="B38" s="81"/>
      <c r="C38" s="81"/>
      <c r="D38" s="119" t="s">
        <v>8</v>
      </c>
      <c r="E38" s="119"/>
      <c r="F38" s="119"/>
      <c r="G38" s="119" t="s">
        <v>33</v>
      </c>
      <c r="H38" s="119"/>
      <c r="I38" s="119"/>
      <c r="J38" s="119" t="s">
        <v>45</v>
      </c>
      <c r="K38" s="119"/>
      <c r="L38" s="120"/>
    </row>
    <row r="39" spans="1:19" x14ac:dyDescent="0.25">
      <c r="A39" s="109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1"/>
    </row>
    <row r="40" spans="1:19" x14ac:dyDescent="0.25">
      <c r="A40" s="92"/>
      <c r="D40" s="93"/>
      <c r="E40" s="93"/>
      <c r="F40" s="93"/>
      <c r="G40" s="93"/>
      <c r="H40" s="64"/>
      <c r="I40" s="93"/>
      <c r="J40" s="64"/>
      <c r="K40" s="93"/>
      <c r="L40" s="94"/>
    </row>
    <row r="41" spans="1:19" x14ac:dyDescent="0.25">
      <c r="A41" s="92"/>
      <c r="D41" s="93"/>
      <c r="E41" s="93"/>
      <c r="F41" s="93"/>
      <c r="G41" s="93"/>
      <c r="H41" s="64"/>
      <c r="I41" s="93"/>
      <c r="J41" s="64"/>
      <c r="K41" s="93"/>
      <c r="L41" s="94"/>
    </row>
    <row r="42" spans="1:19" x14ac:dyDescent="0.25">
      <c r="A42" s="92"/>
      <c r="D42" s="93"/>
      <c r="E42" s="93"/>
      <c r="F42" s="93"/>
      <c r="G42" s="93"/>
      <c r="H42" s="64"/>
      <c r="I42" s="93"/>
      <c r="J42" s="64"/>
      <c r="K42" s="93"/>
      <c r="L42" s="94"/>
    </row>
    <row r="43" spans="1:19" x14ac:dyDescent="0.25">
      <c r="A43" s="92"/>
      <c r="D43" s="93"/>
      <c r="E43" s="93"/>
      <c r="F43" s="93"/>
      <c r="G43" s="93"/>
      <c r="H43" s="64"/>
      <c r="I43" s="93"/>
      <c r="J43" s="64"/>
      <c r="K43" s="93"/>
      <c r="L43" s="94"/>
    </row>
    <row r="44" spans="1:19" s="84" customFormat="1" ht="13.8" customHeight="1" thickBot="1" x14ac:dyDescent="0.3">
      <c r="A44" s="82"/>
      <c r="B44" s="83"/>
      <c r="C44" s="83"/>
      <c r="D44" s="112" t="str">
        <f>G17</f>
        <v>СМОЛЬНИКОВ А.В. (1 кат., Москва)</v>
      </c>
      <c r="E44" s="112"/>
      <c r="F44" s="112"/>
      <c r="G44" s="112" t="str">
        <f>G18</f>
        <v>ГВОЗДЕВ К.Е. (1 кат., Москва)</v>
      </c>
      <c r="H44" s="112"/>
      <c r="I44" s="112"/>
      <c r="J44" s="112" t="str">
        <f>G19</f>
        <v>НИКУШЕНКОВ Е.А. (2 кат., Москва)</v>
      </c>
      <c r="K44" s="112"/>
      <c r="L44" s="113"/>
      <c r="Q44" s="85"/>
      <c r="R44" s="85"/>
      <c r="S44" s="85"/>
    </row>
    <row r="45" spans="1:19" ht="14.4" thickTop="1" x14ac:dyDescent="0.25"/>
  </sheetData>
  <mergeCells count="39">
    <mergeCell ref="A6:L6"/>
    <mergeCell ref="A1:L1"/>
    <mergeCell ref="A2:L2"/>
    <mergeCell ref="A3:L3"/>
    <mergeCell ref="A4:L4"/>
    <mergeCell ref="A5:L5"/>
    <mergeCell ref="H16:L16"/>
    <mergeCell ref="L21:L22"/>
    <mergeCell ref="F21:F22"/>
    <mergeCell ref="G21:G22"/>
    <mergeCell ref="H21:H22"/>
    <mergeCell ref="I21:I22"/>
    <mergeCell ref="J21:J22"/>
    <mergeCell ref="K21:K22"/>
    <mergeCell ref="A12:L12"/>
    <mergeCell ref="A13:D13"/>
    <mergeCell ref="A14:D14"/>
    <mergeCell ref="A15:G15"/>
    <mergeCell ref="H15:L15"/>
    <mergeCell ref="A7:L7"/>
    <mergeCell ref="A8:L8"/>
    <mergeCell ref="A9:L9"/>
    <mergeCell ref="A10:L10"/>
    <mergeCell ref="A11:L11"/>
    <mergeCell ref="A29:D29"/>
    <mergeCell ref="G29:L29"/>
    <mergeCell ref="D38:F38"/>
    <mergeCell ref="G38:I38"/>
    <mergeCell ref="J38:L38"/>
    <mergeCell ref="A21:A22"/>
    <mergeCell ref="B21:B22"/>
    <mergeCell ref="C21:C22"/>
    <mergeCell ref="D21:D22"/>
    <mergeCell ref="E21:E22"/>
    <mergeCell ref="A39:E39"/>
    <mergeCell ref="F39:L39"/>
    <mergeCell ref="D44:F44"/>
    <mergeCell ref="G44:I44"/>
    <mergeCell ref="J44:L44"/>
  </mergeCells>
  <printOptions horizontalCentered="1"/>
  <pageMargins left="0.19685039370078741" right="0.19685039370078741" top="0.59055118110236227" bottom="0.59055118110236227" header="0.15748031496062992" footer="0.11811023622047245"/>
  <pageSetup paperSize="256" scale="6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Юниоры 17-18 ГНВ</vt:lpstr>
      <vt:lpstr>Юниорки 17-18 ГНВ</vt:lpstr>
      <vt:lpstr>Юниоры 17-18</vt:lpstr>
      <vt:lpstr>Юниорки 17-18</vt:lpstr>
      <vt:lpstr>'Юниорки 17-18'!Заголовки_для_печати</vt:lpstr>
      <vt:lpstr>'Юниорки 17-18 ГНВ'!Заголовки_для_печати</vt:lpstr>
      <vt:lpstr>'Юниоры 17-18'!Заголовки_для_печати</vt:lpstr>
      <vt:lpstr>'Юниоры 17-18 ГНВ'!Заголовки_для_печати</vt:lpstr>
      <vt:lpstr>'Юниорки 17-18'!Область_печати</vt:lpstr>
      <vt:lpstr>'Юниорки 17-18 ГНВ'!Область_печати</vt:lpstr>
      <vt:lpstr>'Юниоры 17-18'!Область_печати</vt:lpstr>
      <vt:lpstr>'Юниоры 17-18 ГНВ'!Область_печати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Андрей Андриянов</cp:lastModifiedBy>
  <cp:lastPrinted>2021-12-27T09:05:51Z</cp:lastPrinted>
  <dcterms:created xsi:type="dcterms:W3CDTF">1996-10-08T23:32:33Z</dcterms:created>
  <dcterms:modified xsi:type="dcterms:W3CDTF">2023-09-25T10:45:07Z</dcterms:modified>
</cp:coreProperties>
</file>