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2024\КР 1 этап\Протоколы ФВСР\Гонка на время\"/>
    </mc:Choice>
  </mc:AlternateContent>
  <xr:revisionPtr revIDLastSave="0" documentId="8_{118C66D3-C9DA-4A50-9DD7-95381ADB29CE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время'!$A$1:$K$51</definedName>
  </definedNames>
  <calcPr calcId="191029"/>
  <fileRecoveryPr repairLoad="1"/>
</workbook>
</file>

<file path=xl/calcChain.xml><?xml version="1.0" encoding="utf-8"?>
<calcChain xmlns="http://schemas.openxmlformats.org/spreadsheetml/2006/main">
  <c r="H41" i="106" l="1"/>
  <c r="K43" i="106"/>
  <c r="K42" i="106"/>
  <c r="K41" i="106"/>
  <c r="K40" i="106"/>
  <c r="H43" i="106" l="1"/>
  <c r="H42" i="106" l="1"/>
  <c r="H40" i="106"/>
  <c r="K39" i="106"/>
  <c r="K38" i="106"/>
  <c r="K37" i="106"/>
  <c r="H39" i="106" l="1"/>
  <c r="H38" i="106" s="1"/>
  <c r="I51" i="106" l="1"/>
  <c r="E51" i="106"/>
  <c r="A51" i="106"/>
</calcChain>
</file>

<file path=xl/sharedStrings.xml><?xml version="1.0" encoding="utf-8"?>
<sst xmlns="http://schemas.openxmlformats.org/spreadsheetml/2006/main" count="144" uniqueCount="122">
  <si>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</si>
  <si>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</si>
  <si>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</si>
  <si>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</si>
  <si>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</si>
  <si>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</si>
  <si>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</si>
  <si>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</si>
  <si>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</si>
  <si>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</si>
  <si>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</si>
  <si>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</si>
  <si>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</si>
  <si>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</si>
  <si>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</si>
  <si>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</si>
  <si>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</si>
  <si>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</si>
  <si>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</si>
  <si>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</si>
  <si>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</si>
  <si>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</si>
  <si>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</si>
  <si>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</si>
  <si>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</si>
  <si>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</si>
  <si>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</si>
  <si>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</si>
  <si>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</si>
  <si>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</si>
  <si>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</si>
  <si>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</si>
  <si>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</si>
  <si>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</si>
  <si>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</si>
  <si>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</si>
  <si>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</si>
  <si>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</si>
  <si>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</si>
  <si>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</si>
  <si>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</si>
  <si>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</si>
  <si>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</si>
  <si>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</si>
  <si>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</si>
  <si>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</si>
  <si>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</si>
  <si>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КОЧЕТКОВ Д.А. (ВК, г. Саранск)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</si>
  <si>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</si>
  <si>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</si>
  <si>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</si>
  <si>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</si>
  <si>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</si>
  <si>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</si>
  <si>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</si>
  <si>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</si>
  <si>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</si>
  <si>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</si>
  <si>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ДАТА ПРОВЕДЕНИЯ: 22 февраля 2024г.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</si>
  <si>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</si>
  <si>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</si>
  <si>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№ ЕКП 2024: 2008130021019363</t>
  </si>
  <si>
    <t>БОЧАНОВ В.А. (ВК, г.Омск)</t>
  </si>
  <si>
    <t>МЯГКОВА Е.А. (IК, г. Саранск)</t>
  </si>
  <si>
    <t>Девушки 15-16 лет</t>
  </si>
  <si>
    <t>23</t>
  </si>
  <si>
    <t>10091230096</t>
  </si>
  <si>
    <t>Богачева Виктория</t>
  </si>
  <si>
    <t>12.03.2008</t>
  </si>
  <si>
    <t>Мордовия</t>
  </si>
  <si>
    <t>31</t>
  </si>
  <si>
    <t>10090062561</t>
  </si>
  <si>
    <t>Зеленина Кира</t>
  </si>
  <si>
    <t>06.11.2008</t>
  </si>
  <si>
    <t>505</t>
  </si>
  <si>
    <t>10091229288</t>
  </si>
  <si>
    <t>Карпова Анастасия</t>
  </si>
  <si>
    <t>30.10.2009</t>
  </si>
  <si>
    <t>55</t>
  </si>
  <si>
    <t>10090414084</t>
  </si>
  <si>
    <t>Кручинкина Лилия</t>
  </si>
  <si>
    <t>01.11.2009</t>
  </si>
  <si>
    <t>883</t>
  </si>
  <si>
    <t>10110290084</t>
  </si>
  <si>
    <t>Трошкина Дарья</t>
  </si>
  <si>
    <t>13.02.2008</t>
  </si>
  <si>
    <t>Москва</t>
  </si>
  <si>
    <t>72</t>
  </si>
  <si>
    <t>10149714127</t>
  </si>
  <si>
    <t>Мерзлякова Илона</t>
  </si>
  <si>
    <t>26.01.2008</t>
  </si>
  <si>
    <t>Ростовская обл.</t>
  </si>
  <si>
    <t>71</t>
  </si>
  <si>
    <t>10128287736</t>
  </si>
  <si>
    <t>31.01.2008</t>
  </si>
  <si>
    <t>10096913791</t>
  </si>
  <si>
    <t>Павленко Эвелина</t>
  </si>
  <si>
    <t>03.12.2009</t>
  </si>
  <si>
    <t>Санкт-Петербург</t>
  </si>
  <si>
    <t>829</t>
  </si>
  <si>
    <t>10062501023</t>
  </si>
  <si>
    <t>Сахатова Алина</t>
  </si>
  <si>
    <t>12.12.2009</t>
  </si>
  <si>
    <t>37</t>
  </si>
  <si>
    <t>10139226306</t>
  </si>
  <si>
    <t>Жаркова Ирина</t>
  </si>
  <si>
    <t>29.10.2009</t>
  </si>
  <si>
    <t>Челябинская обл.</t>
  </si>
  <si>
    <t>36</t>
  </si>
  <si>
    <t>10131106901</t>
  </si>
  <si>
    <t>Кардакова Софья</t>
  </si>
  <si>
    <t>11.02.2009</t>
  </si>
  <si>
    <t>38</t>
  </si>
  <si>
    <t>10138924794</t>
  </si>
  <si>
    <t>Слободенюк Олеся</t>
  </si>
  <si>
    <t>13.07.2009</t>
  </si>
  <si>
    <t>39</t>
  </si>
  <si>
    <t>10139062214</t>
  </si>
  <si>
    <t>Шаламова Елизавета</t>
  </si>
  <si>
    <t>26.08.2009</t>
  </si>
  <si>
    <t>ЧЕРНЫШОВ М.Ю. (г.Пенза)</t>
  </si>
  <si>
    <t>Шкилева 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</si>
</sst>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9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0" fontId="12" fillId="2" borderId="3" xfId="2" applyFont="1" applyFill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0" fontId="20" fillId="0" borderId="23" xfId="2" applyFont="1" applyBorder="1" applyAlignment="1">
      <alignment horizontal="left" vertical="center" wrapText="1"/>
    </xf>
    <xf numFmtId="164" fontId="20" fillId="0" borderId="23" xfId="2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12" fillId="2" borderId="15" xfId="2" applyFont="1" applyFill="1" applyBorder="1" applyAlignment="1">
      <alignment vertical="center"/>
    </xf>
    <xf numFmtId="0" fontId="12" fillId="0" borderId="31" xfId="2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/>
    </xf>
    <xf numFmtId="0" fontId="16" fillId="2" borderId="23" xfId="7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/>
    </xf>
    <xf numFmtId="14" fontId="16" fillId="2" borderId="23" xfId="7" applyNumberFormat="1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6" fillId="2" borderId="30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5" fontId="21" fillId="0" borderId="23" xfId="0" applyNumberFormat="1" applyFont="1" applyBorder="1" applyAlignment="1">
      <alignment horizontal="center"/>
    </xf>
    <xf numFmtId="0" fontId="8" fillId="0" borderId="5" xfId="2" applyFont="1" applyBorder="1" applyAlignment="1">
      <alignment horizontal="right" vertical="center"/>
    </xf>
    <xf numFmtId="0" fontId="8" fillId="0" borderId="23" xfId="2" applyFont="1" applyBorder="1" applyAlignment="1">
      <alignment horizontal="right" vertical="center" wrapText="1"/>
    </xf>
    <xf numFmtId="0" fontId="8" fillId="0" borderId="24" xfId="2" applyFont="1" applyBorder="1" applyAlignment="1">
      <alignment horizontal="right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32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698500</xdr:colOff>
      <xdr:row>0</xdr:row>
      <xdr:rowOff>158115</xdr:rowOff>
    </xdr:from>
    <xdr:to>
      <xdr:col>11</xdr:col>
      <xdr:colOff>382059</xdr:colOff>
      <xdr:row>4</xdr:row>
      <xdr:rowOff>104208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5840" y="158115"/>
          <a:ext cx="1550035" cy="100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84667</xdr:colOff>
      <xdr:row>0</xdr:row>
      <xdr:rowOff>105833</xdr:rowOff>
    </xdr:from>
    <xdr:to>
      <xdr:col>2</xdr:col>
      <xdr:colOff>99484</xdr:colOff>
      <xdr:row>4</xdr:row>
      <xdr:rowOff>19050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105833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5"/>
  <sheetViews>
    <sheetView tabSelected="1" view="pageBreakPreview" topLeftCell="A19" zoomScale="90" zoomScaleNormal="70" zoomScaleSheetLayoutView="90" zoomScalePageLayoutView="50" workbookViewId="0">
      <selection activeCell="D33" sqref="D33"/>
    </sheetView>
  </sheetViews>
  <sheetFormatPr defaultColWidth="9.109375" defaultRowHeight="13.8" x14ac:dyDescent="0.25"/>
  <cols>
    <col min="1" max="1" width="7" style="1" customWidth="1"/>
    <col min="2" max="2" width="7.88671875" style="25" customWidth="1"/>
    <col min="3" max="3" width="16.33203125" style="25" customWidth="1"/>
    <col min="4" max="4" width="23.6640625" style="1" customWidth="1"/>
    <col min="5" max="5" width="15.109375" style="10" customWidth="1"/>
    <col min="6" max="6" width="11.33203125" style="1" customWidth="1"/>
    <col min="7" max="7" width="27.6640625" style="1" customWidth="1"/>
    <col min="8" max="8" width="15.33203125" style="20" customWidth="1"/>
    <col min="9" max="9" width="5.5546875" style="20" customWidth="1"/>
    <col min="10" max="10" width="13.88671875" style="1" customWidth="1"/>
    <col min="11" max="11" width="13.5546875" style="1" customWidth="1"/>
    <col min="12" max="16384" width="9.109375" style="1"/>
  </cols>
  <sheetData>
    <row r="1" spans="1:11" customFormat="1" ht="21" x14ac:dyDescent="0.25">
      <c r="A1" s="97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customFormat="1" ht="21" x14ac:dyDescent="0.25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customFormat="1" ht="21" x14ac:dyDescent="0.25">
      <c r="A3" s="97" t="s">
        <v>52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customFormat="1" ht="21" x14ac:dyDescent="0.25">
      <c r="A4" s="97" t="s">
        <v>53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customFormat="1" ht="21" x14ac:dyDescent="0.25">
      <c r="A5" s="97" t="s">
        <v>54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customFormat="1" ht="28.8" x14ac:dyDescent="0.25">
      <c r="A6" s="98" t="s">
        <v>51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customFormat="1" ht="21" x14ac:dyDescent="0.25">
      <c r="A7" s="99" t="s">
        <v>11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customFormat="1" ht="21.6" thickBot="1" x14ac:dyDescent="0.3">
      <c r="A8" s="100" t="s">
        <v>24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9.5" customHeight="1" thickTop="1" x14ac:dyDescent="0.25">
      <c r="A9" s="101" t="s">
        <v>16</v>
      </c>
      <c r="B9" s="102"/>
      <c r="C9" s="102"/>
      <c r="D9" s="102"/>
      <c r="E9" s="102"/>
      <c r="F9" s="102"/>
      <c r="G9" s="102"/>
      <c r="H9" s="102"/>
      <c r="I9" s="102"/>
      <c r="J9" s="102"/>
      <c r="K9" s="103"/>
    </row>
    <row r="10" spans="1:11" ht="18" customHeight="1" x14ac:dyDescent="0.25">
      <c r="A10" s="104" t="s">
        <v>39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6"/>
    </row>
    <row r="11" spans="1:11" ht="19.5" customHeight="1" x14ac:dyDescent="0.25">
      <c r="A11" s="104" t="s">
        <v>64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6"/>
    </row>
    <row r="12" spans="1:11" ht="5.25" customHeight="1" x14ac:dyDescent="0.25">
      <c r="A12" s="94" t="s">
        <v>24</v>
      </c>
      <c r="B12" s="95"/>
      <c r="C12" s="95"/>
      <c r="D12" s="95"/>
      <c r="E12" s="95"/>
      <c r="F12" s="95"/>
      <c r="G12" s="95"/>
      <c r="H12" s="95"/>
      <c r="I12" s="95"/>
      <c r="J12" s="95"/>
      <c r="K12" s="96"/>
    </row>
    <row r="13" spans="1:11" ht="15.6" x14ac:dyDescent="0.25">
      <c r="A13" s="107" t="s">
        <v>55</v>
      </c>
      <c r="B13" s="108"/>
      <c r="C13" s="108"/>
      <c r="D13" s="108"/>
      <c r="E13" s="2"/>
      <c r="F13" s="63" t="s">
        <v>59</v>
      </c>
      <c r="G13" s="63"/>
      <c r="H13" s="11"/>
      <c r="I13" s="11"/>
      <c r="J13" s="3"/>
      <c r="K13" s="4" t="s">
        <v>44</v>
      </c>
    </row>
    <row r="14" spans="1:11" ht="15.6" x14ac:dyDescent="0.25">
      <c r="A14" s="109" t="s">
        <v>58</v>
      </c>
      <c r="B14" s="110"/>
      <c r="C14" s="110"/>
      <c r="D14" s="110"/>
      <c r="E14" s="5"/>
      <c r="F14" s="30" t="s">
        <v>60</v>
      </c>
      <c r="G14" s="30"/>
      <c r="H14" s="12"/>
      <c r="I14" s="12"/>
      <c r="J14" s="6"/>
      <c r="K14" s="7" t="s">
        <v>61</v>
      </c>
    </row>
    <row r="15" spans="1:11" ht="14.4" x14ac:dyDescent="0.25">
      <c r="A15" s="111" t="s">
        <v>6</v>
      </c>
      <c r="B15" s="112"/>
      <c r="C15" s="112"/>
      <c r="D15" s="112"/>
      <c r="E15" s="112"/>
      <c r="F15" s="112"/>
      <c r="G15" s="113"/>
      <c r="H15" s="114" t="s">
        <v>0</v>
      </c>
      <c r="I15" s="115"/>
      <c r="J15" s="115"/>
      <c r="K15" s="116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91" t="s">
        <v>120</v>
      </c>
      <c r="H16" s="42" t="s">
        <v>29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92" t="s">
        <v>62</v>
      </c>
      <c r="H17" s="42" t="s">
        <v>31</v>
      </c>
      <c r="I17" s="43"/>
      <c r="J17" s="43"/>
      <c r="K17" s="61" t="s">
        <v>56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92" t="s">
        <v>63</v>
      </c>
      <c r="H18" s="42" t="s">
        <v>32</v>
      </c>
      <c r="I18" s="43"/>
      <c r="J18" s="43"/>
      <c r="K18" s="61" t="s">
        <v>57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93" t="s">
        <v>47</v>
      </c>
      <c r="H19" s="32" t="s">
        <v>30</v>
      </c>
      <c r="I19" s="45"/>
      <c r="J19" s="28"/>
      <c r="K19" s="62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89" customFormat="1" ht="30.75" customHeight="1" x14ac:dyDescent="0.25">
      <c r="A21" s="85" t="s">
        <v>4</v>
      </c>
      <c r="B21" s="83" t="s">
        <v>8</v>
      </c>
      <c r="C21" s="83" t="s">
        <v>23</v>
      </c>
      <c r="D21" s="83" t="s">
        <v>1</v>
      </c>
      <c r="E21" s="86" t="s">
        <v>22</v>
      </c>
      <c r="F21" s="83" t="s">
        <v>5</v>
      </c>
      <c r="G21" s="83" t="s">
        <v>26</v>
      </c>
      <c r="H21" s="87" t="s">
        <v>38</v>
      </c>
      <c r="I21" s="88"/>
      <c r="J21" s="84" t="s">
        <v>18</v>
      </c>
      <c r="K21" s="84" t="s">
        <v>9</v>
      </c>
    </row>
    <row r="22" spans="1:11" s="74" customFormat="1" ht="24.9" customHeight="1" x14ac:dyDescent="0.3">
      <c r="A22" s="71">
        <v>1</v>
      </c>
      <c r="B22" s="82" t="s">
        <v>65</v>
      </c>
      <c r="C22" s="82" t="s">
        <v>66</v>
      </c>
      <c r="D22" s="82" t="s">
        <v>67</v>
      </c>
      <c r="E22" s="82" t="s">
        <v>68</v>
      </c>
      <c r="F22" s="82" t="s">
        <v>20</v>
      </c>
      <c r="G22" s="82" t="s">
        <v>69</v>
      </c>
      <c r="H22" s="90">
        <v>3.4155092592592592E-4</v>
      </c>
      <c r="I22" s="71"/>
      <c r="J22" s="72"/>
      <c r="K22" s="73"/>
    </row>
    <row r="23" spans="1:11" s="74" customFormat="1" ht="24.9" customHeight="1" x14ac:dyDescent="0.3">
      <c r="A23" s="71">
        <v>2</v>
      </c>
      <c r="B23" s="82" t="s">
        <v>70</v>
      </c>
      <c r="C23" s="82" t="s">
        <v>71</v>
      </c>
      <c r="D23" s="82" t="s">
        <v>72</v>
      </c>
      <c r="E23" s="82" t="s">
        <v>73</v>
      </c>
      <c r="F23" s="82" t="s">
        <v>20</v>
      </c>
      <c r="G23" s="82" t="s">
        <v>69</v>
      </c>
      <c r="H23" s="90">
        <v>3.4571759259259261E-4</v>
      </c>
      <c r="I23" s="71"/>
      <c r="J23" s="75"/>
      <c r="K23" s="76"/>
    </row>
    <row r="24" spans="1:11" s="74" customFormat="1" ht="24.9" customHeight="1" x14ac:dyDescent="0.3">
      <c r="A24" s="71">
        <v>3</v>
      </c>
      <c r="B24" s="82" t="s">
        <v>74</v>
      </c>
      <c r="C24" s="82" t="s">
        <v>75</v>
      </c>
      <c r="D24" s="82" t="s">
        <v>76</v>
      </c>
      <c r="E24" s="82" t="s">
        <v>77</v>
      </c>
      <c r="F24" s="82" t="s">
        <v>48</v>
      </c>
      <c r="G24" s="82" t="s">
        <v>69</v>
      </c>
      <c r="H24" s="90">
        <v>3.5335648148148146E-4</v>
      </c>
      <c r="I24" s="71"/>
      <c r="J24" s="75"/>
      <c r="K24" s="76"/>
    </row>
    <row r="25" spans="1:11" s="74" customFormat="1" ht="24.9" customHeight="1" x14ac:dyDescent="0.3">
      <c r="A25" s="71">
        <v>4</v>
      </c>
      <c r="B25" s="82" t="s">
        <v>78</v>
      </c>
      <c r="C25" s="82" t="s">
        <v>79</v>
      </c>
      <c r="D25" s="82" t="s">
        <v>80</v>
      </c>
      <c r="E25" s="82" t="s">
        <v>81</v>
      </c>
      <c r="F25" s="82" t="s">
        <v>48</v>
      </c>
      <c r="G25" s="82" t="s">
        <v>69</v>
      </c>
      <c r="H25" s="90">
        <v>3.5659722222222218E-4</v>
      </c>
      <c r="I25" s="71"/>
      <c r="J25" s="75"/>
      <c r="K25" s="77"/>
    </row>
    <row r="26" spans="1:11" s="74" customFormat="1" ht="24.9" customHeight="1" x14ac:dyDescent="0.3">
      <c r="A26" s="71">
        <v>5</v>
      </c>
      <c r="B26" s="82" t="s">
        <v>82</v>
      </c>
      <c r="C26" s="82" t="s">
        <v>83</v>
      </c>
      <c r="D26" s="82" t="s">
        <v>84</v>
      </c>
      <c r="E26" s="82" t="s">
        <v>85</v>
      </c>
      <c r="F26" s="82" t="s">
        <v>48</v>
      </c>
      <c r="G26" s="82" t="s">
        <v>86</v>
      </c>
      <c r="H26" s="90">
        <v>3.7858796296296295E-4</v>
      </c>
      <c r="I26" s="71"/>
      <c r="J26" s="75"/>
      <c r="K26" s="77"/>
    </row>
    <row r="27" spans="1:11" s="74" customFormat="1" ht="24.9" customHeight="1" x14ac:dyDescent="0.3">
      <c r="A27" s="71">
        <v>6</v>
      </c>
      <c r="B27" s="82" t="s">
        <v>99</v>
      </c>
      <c r="C27" s="82" t="s">
        <v>100</v>
      </c>
      <c r="D27" s="82" t="s">
        <v>101</v>
      </c>
      <c r="E27" s="82" t="s">
        <v>102</v>
      </c>
      <c r="F27" s="82" t="s">
        <v>48</v>
      </c>
      <c r="G27" s="82" t="s">
        <v>98</v>
      </c>
      <c r="H27" s="90">
        <v>3.8009259259259262E-4</v>
      </c>
      <c r="I27" s="71"/>
      <c r="J27" s="75"/>
      <c r="K27" s="77"/>
    </row>
    <row r="28" spans="1:11" s="74" customFormat="1" ht="24.9" customHeight="1" x14ac:dyDescent="0.3">
      <c r="A28" s="71">
        <v>7</v>
      </c>
      <c r="B28" s="82">
        <v>515</v>
      </c>
      <c r="C28" s="82" t="s">
        <v>95</v>
      </c>
      <c r="D28" s="82" t="s">
        <v>96</v>
      </c>
      <c r="E28" s="82" t="s">
        <v>97</v>
      </c>
      <c r="F28" s="82" t="s">
        <v>48</v>
      </c>
      <c r="G28" s="82" t="s">
        <v>98</v>
      </c>
      <c r="H28" s="90">
        <v>3.8587962962962968E-4</v>
      </c>
      <c r="I28" s="71"/>
      <c r="J28" s="75"/>
      <c r="K28" s="77"/>
    </row>
    <row r="29" spans="1:11" s="74" customFormat="1" ht="24.9" customHeight="1" x14ac:dyDescent="0.3">
      <c r="A29" s="71">
        <v>8</v>
      </c>
      <c r="B29" s="82" t="s">
        <v>92</v>
      </c>
      <c r="C29" s="82" t="s">
        <v>93</v>
      </c>
      <c r="D29" s="82" t="s">
        <v>121</v>
      </c>
      <c r="E29" s="82" t="s">
        <v>94</v>
      </c>
      <c r="F29" s="82" t="s">
        <v>50</v>
      </c>
      <c r="G29" s="82" t="s">
        <v>91</v>
      </c>
      <c r="H29" s="90">
        <v>4.7986111111111119E-4</v>
      </c>
      <c r="I29" s="71"/>
      <c r="J29" s="75"/>
      <c r="K29" s="77"/>
    </row>
    <row r="30" spans="1:11" s="74" customFormat="1" ht="24.9" customHeight="1" x14ac:dyDescent="0.3">
      <c r="A30" s="71">
        <v>9</v>
      </c>
      <c r="B30" s="82" t="s">
        <v>108</v>
      </c>
      <c r="C30" s="82" t="s">
        <v>109</v>
      </c>
      <c r="D30" s="82" t="s">
        <v>110</v>
      </c>
      <c r="E30" s="82" t="s">
        <v>111</v>
      </c>
      <c r="F30" s="82" t="s">
        <v>48</v>
      </c>
      <c r="G30" s="82" t="s">
        <v>107</v>
      </c>
      <c r="H30" s="90">
        <v>4.8715277777777776E-4</v>
      </c>
      <c r="I30" s="71"/>
      <c r="J30" s="75"/>
      <c r="K30" s="77"/>
    </row>
    <row r="31" spans="1:11" s="74" customFormat="1" ht="24.9" customHeight="1" x14ac:dyDescent="0.3">
      <c r="A31" s="71">
        <v>10</v>
      </c>
      <c r="B31" s="82" t="s">
        <v>87</v>
      </c>
      <c r="C31" s="82" t="s">
        <v>88</v>
      </c>
      <c r="D31" s="82" t="s">
        <v>89</v>
      </c>
      <c r="E31" s="82" t="s">
        <v>90</v>
      </c>
      <c r="F31" s="82" t="s">
        <v>50</v>
      </c>
      <c r="G31" s="82" t="s">
        <v>91</v>
      </c>
      <c r="H31" s="90">
        <v>4.9479166666666671E-4</v>
      </c>
      <c r="I31" s="71"/>
      <c r="J31" s="75"/>
      <c r="K31" s="77"/>
    </row>
    <row r="32" spans="1:11" s="74" customFormat="1" ht="24.9" customHeight="1" x14ac:dyDescent="0.3">
      <c r="A32" s="71">
        <v>11</v>
      </c>
      <c r="B32" s="82" t="s">
        <v>116</v>
      </c>
      <c r="C32" s="82" t="s">
        <v>117</v>
      </c>
      <c r="D32" s="82" t="s">
        <v>118</v>
      </c>
      <c r="E32" s="82" t="s">
        <v>119</v>
      </c>
      <c r="F32" s="82" t="s">
        <v>50</v>
      </c>
      <c r="G32" s="82" t="s">
        <v>107</v>
      </c>
      <c r="H32" s="90">
        <v>5.4212962962962971E-4</v>
      </c>
      <c r="I32" s="71"/>
      <c r="J32" s="75"/>
      <c r="K32" s="77"/>
    </row>
    <row r="33" spans="1:11" s="74" customFormat="1" ht="24.9" customHeight="1" x14ac:dyDescent="0.3">
      <c r="A33" s="71">
        <v>12</v>
      </c>
      <c r="B33" s="82" t="s">
        <v>112</v>
      </c>
      <c r="C33" s="82" t="s">
        <v>113</v>
      </c>
      <c r="D33" s="82" t="s">
        <v>114</v>
      </c>
      <c r="E33" s="82" t="s">
        <v>115</v>
      </c>
      <c r="F33" s="82" t="s">
        <v>50</v>
      </c>
      <c r="G33" s="82" t="s">
        <v>107</v>
      </c>
      <c r="H33" s="90">
        <v>5.7870370370370378E-4</v>
      </c>
      <c r="I33" s="71"/>
      <c r="J33" s="75"/>
      <c r="K33" s="77"/>
    </row>
    <row r="34" spans="1:11" s="74" customFormat="1" ht="24.9" customHeight="1" x14ac:dyDescent="0.3">
      <c r="A34" s="71">
        <v>13</v>
      </c>
      <c r="B34" s="82" t="s">
        <v>103</v>
      </c>
      <c r="C34" s="82" t="s">
        <v>104</v>
      </c>
      <c r="D34" s="82" t="s">
        <v>105</v>
      </c>
      <c r="E34" s="82" t="s">
        <v>106</v>
      </c>
      <c r="F34" s="82" t="s">
        <v>48</v>
      </c>
      <c r="G34" s="82" t="s">
        <v>107</v>
      </c>
      <c r="H34" s="90">
        <v>5.90625E-4</v>
      </c>
      <c r="I34" s="71"/>
      <c r="J34" s="75"/>
      <c r="K34" s="77"/>
    </row>
    <row r="35" spans="1:11" s="74" customFormat="1" ht="24.9" customHeight="1" thickBot="1" x14ac:dyDescent="0.3">
      <c r="A35" s="71"/>
      <c r="B35" s="78"/>
      <c r="C35" s="78"/>
      <c r="D35" s="78"/>
      <c r="E35" s="78"/>
      <c r="F35" s="79"/>
      <c r="G35" s="79"/>
      <c r="H35" s="79"/>
      <c r="I35" s="79"/>
      <c r="J35" s="81"/>
      <c r="K35" s="81"/>
    </row>
    <row r="36" spans="1:11" ht="15" thickTop="1" x14ac:dyDescent="0.25">
      <c r="A36" s="118" t="s">
        <v>3</v>
      </c>
      <c r="B36" s="119"/>
      <c r="C36" s="119"/>
      <c r="D36" s="119"/>
      <c r="E36" s="64"/>
      <c r="F36" s="80"/>
      <c r="G36" s="120" t="s">
        <v>25</v>
      </c>
      <c r="H36" s="120"/>
      <c r="I36" s="120"/>
      <c r="J36" s="120"/>
      <c r="K36" s="121"/>
    </row>
    <row r="37" spans="1:11" x14ac:dyDescent="0.25">
      <c r="A37" s="53" t="s">
        <v>33</v>
      </c>
      <c r="B37" s="16"/>
      <c r="C37" s="16"/>
      <c r="D37" s="54"/>
      <c r="E37" s="18"/>
      <c r="F37" s="51"/>
      <c r="G37" s="17" t="s">
        <v>21</v>
      </c>
      <c r="H37" s="47">
        <v>5</v>
      </c>
      <c r="I37" s="57"/>
      <c r="J37" s="34" t="s">
        <v>19</v>
      </c>
      <c r="K37" s="60">
        <f>COUNTIF(F22:F35,"ЗМС")</f>
        <v>0</v>
      </c>
    </row>
    <row r="38" spans="1:11" x14ac:dyDescent="0.25">
      <c r="A38" s="53" t="s">
        <v>34</v>
      </c>
      <c r="B38" s="16"/>
      <c r="C38" s="16"/>
      <c r="D38" s="54"/>
      <c r="E38" s="1"/>
      <c r="F38" s="52"/>
      <c r="G38" s="19" t="s">
        <v>45</v>
      </c>
      <c r="H38" s="46">
        <f>H39+H42</f>
        <v>13</v>
      </c>
      <c r="I38" s="49"/>
      <c r="J38" s="34" t="s">
        <v>15</v>
      </c>
      <c r="K38" s="60">
        <f>COUNTIF(F23:F35,"МСМК")</f>
        <v>0</v>
      </c>
    </row>
    <row r="39" spans="1:11" x14ac:dyDescent="0.25">
      <c r="A39" s="53" t="s">
        <v>35</v>
      </c>
      <c r="B39" s="16"/>
      <c r="C39" s="16"/>
      <c r="D39" s="54"/>
      <c r="E39" s="1"/>
      <c r="F39" s="52"/>
      <c r="G39" s="19" t="s">
        <v>46</v>
      </c>
      <c r="H39" s="46">
        <f>H40+H41+H43</f>
        <v>13</v>
      </c>
      <c r="I39" s="49"/>
      <c r="J39" s="34" t="s">
        <v>17</v>
      </c>
      <c r="K39" s="60">
        <f>COUNTIF(F24:F36,"МС")</f>
        <v>0</v>
      </c>
    </row>
    <row r="40" spans="1:11" x14ac:dyDescent="0.25">
      <c r="A40" s="53" t="s">
        <v>36</v>
      </c>
      <c r="B40" s="16"/>
      <c r="C40" s="16"/>
      <c r="D40" s="54"/>
      <c r="E40" s="1"/>
      <c r="F40" s="52"/>
      <c r="G40" s="19" t="s">
        <v>40</v>
      </c>
      <c r="H40" s="47">
        <f>COUNT(A22:A35)</f>
        <v>13</v>
      </c>
      <c r="I40" s="48"/>
      <c r="J40" s="34" t="s">
        <v>20</v>
      </c>
      <c r="K40" s="60">
        <f>COUNTIF(F22:F37,"КМС")</f>
        <v>2</v>
      </c>
    </row>
    <row r="41" spans="1:11" x14ac:dyDescent="0.25">
      <c r="A41" s="53"/>
      <c r="B41" s="16"/>
      <c r="C41" s="16"/>
      <c r="D41" s="54"/>
      <c r="E41" s="1"/>
      <c r="F41" s="52"/>
      <c r="G41" s="19" t="s">
        <v>41</v>
      </c>
      <c r="H41" s="47">
        <f>COUNTIF(A22:A35,"НФ")</f>
        <v>0</v>
      </c>
      <c r="I41" s="48"/>
      <c r="J41" s="69" t="s">
        <v>48</v>
      </c>
      <c r="K41" s="60">
        <f>COUNTIF(F22:F38,"1 сп.р.")</f>
        <v>7</v>
      </c>
    </row>
    <row r="42" spans="1:11" x14ac:dyDescent="0.25">
      <c r="A42" s="53"/>
      <c r="B42" s="16"/>
      <c r="C42" s="16"/>
      <c r="D42" s="54"/>
      <c r="E42" s="1"/>
      <c r="F42" s="52"/>
      <c r="G42" s="19" t="s">
        <v>42</v>
      </c>
      <c r="H42" s="35">
        <f>COUNTIF(A22:A35,"НС")</f>
        <v>0</v>
      </c>
      <c r="I42" s="50"/>
      <c r="J42" s="70" t="s">
        <v>50</v>
      </c>
      <c r="K42" s="60">
        <f>COUNTIF(F22:F39,"2 сп.р.")</f>
        <v>4</v>
      </c>
    </row>
    <row r="43" spans="1:11" x14ac:dyDescent="0.25">
      <c r="A43" s="53"/>
      <c r="B43" s="16"/>
      <c r="C43" s="16"/>
      <c r="D43" s="54"/>
      <c r="E43" s="21"/>
      <c r="F43" s="58"/>
      <c r="G43" s="19" t="s">
        <v>43</v>
      </c>
      <c r="H43" s="35">
        <f>COUNTIF(A22:A35,"ДСКВ")</f>
        <v>0</v>
      </c>
      <c r="I43" s="59"/>
      <c r="J43" s="70" t="s">
        <v>49</v>
      </c>
      <c r="K43" s="60">
        <f>COUNTIF(F22:F40,"3 сп.р.")</f>
        <v>0</v>
      </c>
    </row>
    <row r="44" spans="1:11" ht="9.75" customHeight="1" x14ac:dyDescent="0.25">
      <c r="A44" s="22"/>
      <c r="K44" s="23"/>
    </row>
    <row r="45" spans="1:11" ht="15.6" x14ac:dyDescent="0.25">
      <c r="A45" s="122" t="s">
        <v>2</v>
      </c>
      <c r="B45" s="123"/>
      <c r="C45" s="123"/>
      <c r="D45" s="123"/>
      <c r="E45" s="124" t="s">
        <v>7</v>
      </c>
      <c r="F45" s="124"/>
      <c r="G45" s="124"/>
      <c r="H45" s="124"/>
      <c r="I45" s="124" t="s">
        <v>37</v>
      </c>
      <c r="J45" s="124"/>
      <c r="K45" s="125"/>
    </row>
    <row r="46" spans="1:11" x14ac:dyDescent="0.25">
      <c r="A46" s="22"/>
      <c r="B46" s="1"/>
      <c r="C46" s="1"/>
      <c r="E46" s="1"/>
      <c r="F46" s="18"/>
      <c r="G46" s="18"/>
      <c r="H46" s="18"/>
      <c r="I46" s="18"/>
      <c r="J46" s="18"/>
      <c r="K46" s="27"/>
    </row>
    <row r="47" spans="1:11" x14ac:dyDescent="0.25">
      <c r="A47" s="24"/>
      <c r="D47" s="25"/>
      <c r="E47" s="55"/>
      <c r="F47" s="25"/>
      <c r="G47" s="25"/>
      <c r="H47" s="56"/>
      <c r="I47" s="56"/>
      <c r="J47" s="25"/>
      <c r="K47" s="26"/>
    </row>
    <row r="48" spans="1:11" x14ac:dyDescent="0.25">
      <c r="A48" s="24"/>
      <c r="D48" s="25"/>
      <c r="E48" s="55"/>
      <c r="F48" s="25"/>
      <c r="G48" s="25"/>
      <c r="H48" s="56"/>
      <c r="I48" s="56"/>
      <c r="J48" s="25"/>
      <c r="K48" s="26"/>
    </row>
    <row r="49" spans="1:26" x14ac:dyDescent="0.25">
      <c r="A49" s="24"/>
      <c r="D49" s="25"/>
      <c r="E49" s="55"/>
      <c r="F49" s="25"/>
      <c r="G49" s="25"/>
      <c r="H49" s="56"/>
      <c r="I49" s="56"/>
      <c r="J49" s="25"/>
      <c r="K49" s="26"/>
    </row>
    <row r="50" spans="1:26" x14ac:dyDescent="0.25">
      <c r="A50" s="24"/>
      <c r="D50" s="25"/>
      <c r="E50" s="55"/>
      <c r="F50" s="25"/>
      <c r="G50" s="25"/>
      <c r="H50" s="56"/>
      <c r="I50" s="56"/>
      <c r="J50" s="25"/>
      <c r="K50" s="26"/>
    </row>
    <row r="51" spans="1:26" ht="16.2" thickBot="1" x14ac:dyDescent="0.3">
      <c r="A51" s="126" t="str">
        <f>G18</f>
        <v>МЯГКОВА Е.А. (IК, г. Саранск)</v>
      </c>
      <c r="B51" s="127"/>
      <c r="C51" s="127"/>
      <c r="D51" s="127"/>
      <c r="E51" s="127" t="str">
        <f>G17</f>
        <v>БОЧАНОВ В.А. (ВК, г.Омск)</v>
      </c>
      <c r="F51" s="127"/>
      <c r="G51" s="127"/>
      <c r="H51" s="127"/>
      <c r="I51" s="127" t="str">
        <f>G19</f>
        <v>КОЧЕТКОВ Д.А. (ВК, г. Саранск)</v>
      </c>
      <c r="J51" s="127"/>
      <c r="K51" s="128"/>
    </row>
    <row r="52" spans="1:26" s="10" customFormat="1" ht="14.4" thickTop="1" x14ac:dyDescent="0.25">
      <c r="A52" s="1"/>
      <c r="B52" s="25"/>
      <c r="C52" s="25"/>
      <c r="D52" s="1"/>
      <c r="F52" s="1"/>
      <c r="G52" s="1"/>
      <c r="H52" s="20"/>
      <c r="I52" s="2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38" customFormat="1" ht="18" x14ac:dyDescent="0.25">
      <c r="B53" s="39"/>
      <c r="C53" s="39"/>
      <c r="E53" s="40"/>
      <c r="H53" s="41"/>
      <c r="I53" s="41"/>
    </row>
    <row r="54" spans="1:26" ht="21" x14ac:dyDescent="0.25">
      <c r="A54" s="36"/>
      <c r="B54" s="36"/>
      <c r="C54" s="37"/>
      <c r="D54" s="117"/>
      <c r="E54" s="117"/>
      <c r="F54" s="117"/>
      <c r="G54" s="117"/>
    </row>
    <row r="55" spans="1:26" ht="18" x14ac:dyDescent="0.25">
      <c r="D55" s="38"/>
    </row>
  </sheetData>
  <autoFilter ref="B21:H21" xr:uid="{00000000-0009-0000-0000-000000000000}">
    <sortState xmlns:xlrd2="http://schemas.microsoft.com/office/spreadsheetml/2017/richdata2" ref="B22:H34">
      <sortCondition ref="H21"/>
    </sortState>
  </autoFilter>
  <sortState xmlns:xlrd2="http://schemas.microsoft.com/office/spreadsheetml/2017/richdata2" ref="B23:G35">
    <sortCondition ref="D23:D35"/>
  </sortState>
  <mergeCells count="25">
    <mergeCell ref="A13:D13"/>
    <mergeCell ref="A14:D14"/>
    <mergeCell ref="A15:G15"/>
    <mergeCell ref="H15:K15"/>
    <mergeCell ref="D54:G54"/>
    <mergeCell ref="A36:D36"/>
    <mergeCell ref="G36:K36"/>
    <mergeCell ref="A45:D45"/>
    <mergeCell ref="E45:H45"/>
    <mergeCell ref="I45:K45"/>
    <mergeCell ref="A51:D51"/>
    <mergeCell ref="E51:H51"/>
    <mergeCell ref="I51:K5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5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2024-02-22T12:36:32Z</cp:lastPrinted>
  <dcterms:created xsi:type="dcterms:W3CDTF">1996-10-08T23:32:33Z</dcterms:created>
  <dcterms:modified xsi:type="dcterms:W3CDTF">2024-02-23T14:32:40Z</dcterms:modified>
</cp:coreProperties>
</file>