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Критериум!$A$1:$AE$62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23" i="91" l="1"/>
  <c r="AB62" i="91" l="1"/>
  <c r="F62" i="91"/>
  <c r="AB24" i="91"/>
  <c r="AB25" i="91"/>
  <c r="AB26" i="91"/>
  <c r="AB27" i="91"/>
  <c r="AB28" i="91"/>
  <c r="AB29" i="91"/>
  <c r="AB30" i="91"/>
  <c r="AB31" i="91"/>
  <c r="AB32" i="91"/>
  <c r="AE48" i="91" l="1"/>
  <c r="AB50" i="91"/>
  <c r="AB54" i="91"/>
  <c r="AB53" i="91"/>
  <c r="AB52" i="91"/>
  <c r="AB51" i="91"/>
  <c r="AB49" i="91" s="1"/>
  <c r="AB48" i="91" l="1"/>
  <c r="AE53" i="91"/>
  <c r="AE52" i="91"/>
  <c r="AE51" i="91"/>
  <c r="AE50" i="91"/>
  <c r="AE49" i="91"/>
  <c r="AE47" i="91"/>
</calcChain>
</file>

<file path=xl/sharedStrings.xml><?xml version="1.0" encoding="utf-8"?>
<sst xmlns="http://schemas.openxmlformats.org/spreadsheetml/2006/main" count="171" uniqueCount="121">
  <si>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</si>
  <si>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</si>
  <si>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</si>
  <si>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</si>
  <si>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</si>
  <si>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</si>
  <si>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</si>
  <si>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</si>
  <si>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</si>
  <si>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</si>
  <si>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</si>
  <si>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</si>
  <si>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</si>
  <si>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</si>
  <si>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</si>
  <si>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</si>
  <si>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</si>
  <si>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</si>
  <si>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</si>
  <si>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</si>
  <si>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</si>
  <si>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</si>
  <si>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</si>
  <si>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</si>
  <si>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</si>
  <si>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</si>
  <si>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</si>
  <si>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</si>
  <si>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</si>
  <si>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</si>
  <si>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</si>
  <si>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</si>
  <si>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</si>
  <si>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</si>
  <si>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</si>
  <si>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</si>
  <si>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</si>
  <si>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</si>
  <si>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</si>
  <si>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</si>
  <si>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</si>
  <si>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</si>
  <si>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Республика Адыгея</t>
  </si>
  <si>
    <t>UCI ID</t>
  </si>
  <si>
    <t>ИВАНОВА Кристина</t>
  </si>
  <si>
    <t>ФАДЕЕВА Екатерина</t>
  </si>
  <si>
    <t>КИРЯКОВА Кристина</t>
  </si>
  <si>
    <t>ГОЛОВАСТОВА Екатерина</t>
  </si>
  <si>
    <t>АРЧИБАСОВА Елизавета</t>
  </si>
  <si>
    <t>РЫЦЕВА Алена</t>
  </si>
  <si>
    <t>МЕХТИЕВА Гюнель</t>
  </si>
  <si>
    <t>Московская область</t>
  </si>
  <si>
    <t>Самарская область</t>
  </si>
  <si>
    <t>НС</t>
  </si>
  <si>
    <t/>
  </si>
  <si>
    <t>Женщины</t>
  </si>
  <si>
    <t>№ ВРВС: 0080721811С</t>
  </si>
  <si>
    <t>Влажность: 61%</t>
  </si>
  <si>
    <t>2 СР</t>
  </si>
  <si>
    <t>3 СР</t>
  </si>
  <si>
    <t>Лимит времени</t>
  </si>
  <si>
    <t>Министерство физической культуры и спорта Хабаровского края</t>
  </si>
  <si>
    <t>Хабаровская региональная общественная организация "Федерация велосипедного спорта"</t>
  </si>
  <si>
    <t>ВСЕРОССИЙСКИЕ СОРЕВНОВАНИЯ</t>
  </si>
  <si>
    <t>НАЗВАНИЕ ТРАССЫ / РЕГ. НОМЕР: парковая зона стадиона им. В.И. Ленина</t>
  </si>
  <si>
    <t xml:space="preserve">МАКСИМАЛЬНЫЙ ПЕРЕПАД (HD)(м): </t>
  </si>
  <si>
    <t xml:space="preserve">СУММА ПОЛОЖИТЕЛЬНЫХ ПЕРЕПАДОВ ВЫСОТЫ НА ДИСТАНЦИИ (ТС)(м): </t>
  </si>
  <si>
    <t xml:space="preserve">1,0 км/30 </t>
  </si>
  <si>
    <t>№ ЕКП 2021: 32546</t>
  </si>
  <si>
    <t xml:space="preserve">НАЧАЛО ГОНКИ: 12ч 30м </t>
  </si>
  <si>
    <t>ОКОНЧАНИЕ ГОНКИ: 13ч 20м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</si>
  <si>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Хабаровск</t>
    </r>
  </si>
  <si>
    <t>ДАТА ПРОВЕДЕНИЯ: 11 июля 2021 года</t>
  </si>
  <si>
    <t>Стародубцев А.Ю. (ВК, г. Хабаровск)</t>
  </si>
  <si>
    <t>Шатрыгина Е.В. (ВК, г. Верхняя Пышма)</t>
  </si>
  <si>
    <t>Жеребцова М.С. (ВК, г. Чита)</t>
  </si>
  <si>
    <t>ЧЕРНЫШОВА Галина</t>
  </si>
  <si>
    <t>21.11.1993</t>
  </si>
  <si>
    <t>22.01.1999</t>
  </si>
  <si>
    <t>13.10.2002</t>
  </si>
  <si>
    <t>СЪЕДИНА Александра</t>
  </si>
  <si>
    <t>01.07.1993</t>
  </si>
  <si>
    <t>Хабаровский край</t>
  </si>
  <si>
    <t>ЖАПАРОВА Регина</t>
  </si>
  <si>
    <t>12.10.1999</t>
  </si>
  <si>
    <t>08.06.2000</t>
  </si>
  <si>
    <t>04.12.2002</t>
  </si>
  <si>
    <t>06.08.1998</t>
  </si>
  <si>
    <t>19.02.2002</t>
  </si>
  <si>
    <t>19.01.2000</t>
  </si>
  <si>
    <t>НФ</t>
  </si>
  <si>
    <t>ГРУМАНДЬ Кристина</t>
  </si>
  <si>
    <t>27.04.1996</t>
  </si>
  <si>
    <t>ВОЛОДИНА Софья</t>
  </si>
  <si>
    <t>15.02.2002</t>
  </si>
  <si>
    <t>ФОМЕНКО Алина</t>
  </si>
  <si>
    <t>14.08.2001</t>
  </si>
  <si>
    <t>ЕВДОКИМОВА Александра</t>
  </si>
  <si>
    <t>04.01.1998</t>
  </si>
  <si>
    <t>ЛАЗАРЕНКО Анжела</t>
  </si>
  <si>
    <t>09.08.2002</t>
  </si>
  <si>
    <t>ШАРАХМАТОВА Виктория</t>
  </si>
  <si>
    <t>30.10.2000</t>
  </si>
  <si>
    <t>Краснодарский край</t>
  </si>
  <si>
    <t>ПРИХОДЬКО Дарья</t>
  </si>
  <si>
    <t>11.08.2001</t>
  </si>
  <si>
    <t>ВОРОБЬЕВА Елизавета</t>
  </si>
  <si>
    <t>05.03.2002</t>
  </si>
  <si>
    <t>ИНЕВАТКИНА Елизавета</t>
  </si>
  <si>
    <t>15.09.1995</t>
  </si>
  <si>
    <t>ЩЕРБАКОВА Анастасия</t>
  </si>
  <si>
    <t>17.01.2000</t>
  </si>
  <si>
    <t>ПЕРВУХИНА Светлана</t>
  </si>
  <si>
    <t>15.03.2002</t>
  </si>
  <si>
    <t>ЖУРАВЛЕВА Анастасия</t>
  </si>
  <si>
    <t>12.06.1996</t>
  </si>
  <si>
    <t>Тульская область</t>
  </si>
  <si>
    <t>Ростовская область</t>
  </si>
  <si>
    <t>Температура: +26</t>
  </si>
  <si>
    <t xml:space="preserve">Осадки: </t>
  </si>
  <si>
    <t xml:space="preserve">Ветер: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</si>
</sst>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3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1" fontId="17" fillId="0" borderId="35" xfId="8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8" fillId="2" borderId="1" xfId="3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2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8" fillId="2" borderId="32" xfId="3" applyNumberFormat="1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59869</xdr:rowOff>
    </xdr:from>
    <xdr:to>
      <xdr:col>2</xdr:col>
      <xdr:colOff>68036</xdr:colOff>
      <xdr:row>4</xdr:row>
      <xdr:rowOff>71961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59869"/>
          <a:ext cx="985159" cy="1032628"/>
        </a:xfrm>
        <a:prstGeom prst="rect">
          <a:avLst/>
        </a:prstGeom>
      </xdr:spPr>
    </xdr:pic>
    <xdr:clientData/>
  </xdr:twoCellAnchor>
  <xdr:twoCellAnchor editAs="oneCell">
    <xdr:from>
      <xdr:col>29</xdr:col>
      <xdr:colOff>458016</xdr:colOff>
      <xdr:row>0</xdr:row>
      <xdr:rowOff>138793</xdr:rowOff>
    </xdr:from>
    <xdr:to>
      <xdr:col>30</xdr:col>
      <xdr:colOff>1075398</xdr:colOff>
      <xdr:row>5</xdr:row>
      <xdr:rowOff>40822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980" y="138793"/>
          <a:ext cx="1583489" cy="1031422"/>
        </a:xfrm>
        <a:prstGeom prst="rect">
          <a:avLst/>
        </a:prstGeom>
      </xdr:spPr>
    </xdr:pic>
    <xdr:clientData/>
  </xdr:twoCellAnchor>
  <xdr:oneCellAnchor>
    <xdr:from>
      <xdr:col>8</xdr:col>
      <xdr:colOff>122465</xdr:colOff>
      <xdr:row>57</xdr:row>
      <xdr:rowOff>54428</xdr:rowOff>
    </xdr:from>
    <xdr:ext cx="1208487" cy="345282"/>
    <xdr:pic>
      <xdr:nvPicPr>
        <xdr:cNvPr id="10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85215" y="15648214"/>
          <a:ext cx="1208487" cy="345282"/>
        </a:xfrm>
        <a:prstGeom prst="rect">
          <a:avLst/>
        </a:prstGeom>
      </xdr:spPr>
    </xdr:pic>
    <xdr:clientData/>
  </xdr:oneCellAnchor>
  <xdr:oneCellAnchor>
    <xdr:from>
      <xdr:col>28</xdr:col>
      <xdr:colOff>557894</xdr:colOff>
      <xdr:row>57</xdr:row>
      <xdr:rowOff>27214</xdr:rowOff>
    </xdr:from>
    <xdr:ext cx="641903" cy="367023"/>
    <xdr:pic>
      <xdr:nvPicPr>
        <xdr:cNvPr id="11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90715" y="15621000"/>
          <a:ext cx="641903" cy="3670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view="pageBreakPreview" topLeftCell="A9" zoomScale="70" zoomScaleNormal="90" zoomScaleSheetLayoutView="70" workbookViewId="0">
      <selection activeCell="C23" sqref="C23:C44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4.140625" style="11" customWidth="1"/>
    <col min="4" max="4" width="22.7109375" style="1" customWidth="1"/>
    <col min="5" max="5" width="11.42578125" style="60" customWidth="1"/>
    <col min="6" max="6" width="8.85546875" style="1" customWidth="1"/>
    <col min="7" max="7" width="19.5703125" style="1" customWidth="1"/>
    <col min="8" max="22" width="3.7109375" style="1" customWidth="1"/>
    <col min="23" max="26" width="3.42578125" style="1" hidden="1" customWidth="1"/>
    <col min="27" max="27" width="19.28515625" style="1" customWidth="1"/>
    <col min="28" max="28" width="11.28515625" style="1" customWidth="1"/>
    <col min="29" max="29" width="10.42578125" style="1" customWidth="1"/>
    <col min="30" max="30" width="14.42578125" style="1" customWidth="1"/>
    <col min="31" max="31" width="18.7109375" style="1" customWidth="1"/>
    <col min="32" max="16384" width="9.140625" style="1"/>
  </cols>
  <sheetData>
    <row r="1" spans="1:31" ht="15.7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</row>
    <row r="2" spans="1:31" ht="21" x14ac:dyDescent="0.2">
      <c r="A2" s="129" t="s">
        <v>61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</row>
    <row r="3" spans="1:31" ht="21" x14ac:dyDescent="0.2">
      <c r="A3" s="129" t="s">
        <v>10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</row>
    <row r="4" spans="1:31" ht="21" x14ac:dyDescent="0.2">
      <c r="A4" s="129" t="s">
        <v>62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</row>
    <row r="5" spans="1:31" ht="9" customHeight="1" x14ac:dyDescent="0.2">
      <c r="A5" s="129" t="s">
        <v>54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</row>
    <row r="6" spans="1:31" s="2" customFormat="1" ht="20.25" customHeight="1" x14ac:dyDescent="0.2">
      <c r="A6" s="130" t="s">
        <v>63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</row>
    <row r="7" spans="1:31" s="2" customFormat="1" ht="18" customHeight="1" x14ac:dyDescent="0.2">
      <c r="A7" s="103" t="s">
        <v>16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1" s="2" customFormat="1" ht="11.25" customHeight="1" thickBot="1" x14ac:dyDescent="0.25">
      <c r="A8" s="103" t="s">
        <v>54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</row>
    <row r="9" spans="1:31" ht="24" customHeight="1" thickTop="1" x14ac:dyDescent="0.2">
      <c r="A9" s="131" t="s">
        <v>22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</row>
    <row r="10" spans="1:31" ht="18" customHeight="1" x14ac:dyDescent="0.2">
      <c r="A10" s="111" t="s">
        <v>39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3"/>
    </row>
    <row r="11" spans="1:31" ht="19.5" customHeight="1" x14ac:dyDescent="0.2">
      <c r="A11" s="111" t="s">
        <v>55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3"/>
    </row>
    <row r="12" spans="1:31" ht="8.25" customHeight="1" x14ac:dyDescent="0.2">
      <c r="A12" s="120" t="s">
        <v>54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2"/>
    </row>
    <row r="13" spans="1:31" ht="15.75" x14ac:dyDescent="0.2">
      <c r="A13" s="26" t="s">
        <v>71</v>
      </c>
      <c r="B13" s="16"/>
      <c r="C13" s="49"/>
      <c r="D13" s="48"/>
      <c r="E13" s="50"/>
      <c r="F13" s="4"/>
      <c r="G13" s="66" t="s">
        <v>69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34"/>
      <c r="AE13" s="35" t="s">
        <v>56</v>
      </c>
    </row>
    <row r="14" spans="1:31" ht="15.75" x14ac:dyDescent="0.2">
      <c r="A14" s="14" t="s">
        <v>72</v>
      </c>
      <c r="B14" s="10"/>
      <c r="C14" s="10"/>
      <c r="D14" s="61"/>
      <c r="E14" s="51"/>
      <c r="F14" s="5"/>
      <c r="G14" s="67" t="s">
        <v>70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36"/>
      <c r="AE14" s="37" t="s">
        <v>68</v>
      </c>
    </row>
    <row r="15" spans="1:31" ht="15" x14ac:dyDescent="0.2">
      <c r="A15" s="136" t="s">
        <v>9</v>
      </c>
      <c r="B15" s="137"/>
      <c r="C15" s="137"/>
      <c r="D15" s="137"/>
      <c r="E15" s="137"/>
      <c r="F15" s="137"/>
      <c r="G15" s="138"/>
      <c r="H15" s="139" t="s">
        <v>1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40"/>
    </row>
    <row r="16" spans="1:31" ht="15" x14ac:dyDescent="0.2">
      <c r="A16" s="15" t="s">
        <v>18</v>
      </c>
      <c r="B16" s="27"/>
      <c r="C16" s="27"/>
      <c r="D16" s="8"/>
      <c r="E16" s="52"/>
      <c r="F16" s="8"/>
      <c r="G16" s="9" t="s">
        <v>54</v>
      </c>
      <c r="H16" s="114" t="s">
        <v>64</v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6"/>
    </row>
    <row r="17" spans="1:31" ht="15" x14ac:dyDescent="0.2">
      <c r="A17" s="15" t="s">
        <v>19</v>
      </c>
      <c r="B17" s="23"/>
      <c r="C17" s="23"/>
      <c r="D17" s="6"/>
      <c r="E17" s="53"/>
      <c r="F17" s="6"/>
      <c r="G17" s="9" t="s">
        <v>73</v>
      </c>
      <c r="H17" s="114" t="s">
        <v>65</v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5" x14ac:dyDescent="0.2">
      <c r="A18" s="15" t="s">
        <v>20</v>
      </c>
      <c r="B18" s="27"/>
      <c r="C18" s="27"/>
      <c r="D18" s="7"/>
      <c r="E18" s="52"/>
      <c r="F18" s="8"/>
      <c r="G18" s="9" t="s">
        <v>74</v>
      </c>
      <c r="H18" s="114" t="s">
        <v>66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6"/>
    </row>
    <row r="19" spans="1:31" ht="16.5" thickBot="1" x14ac:dyDescent="0.25">
      <c r="A19" s="30" t="s">
        <v>15</v>
      </c>
      <c r="B19" s="21"/>
      <c r="C19" s="21"/>
      <c r="D19" s="20"/>
      <c r="E19" s="54"/>
      <c r="F19" s="29"/>
      <c r="G19" s="64" t="s">
        <v>75</v>
      </c>
      <c r="H19" s="31" t="s">
        <v>38</v>
      </c>
      <c r="I19" s="32"/>
      <c r="J19" s="32"/>
      <c r="K19" s="32"/>
      <c r="L19" s="32"/>
      <c r="M19" s="32"/>
      <c r="N19" s="21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44">
        <v>30</v>
      </c>
      <c r="AC19" s="19"/>
      <c r="AD19" s="29"/>
      <c r="AE19" s="33" t="s">
        <v>67</v>
      </c>
    </row>
    <row r="20" spans="1:31" ht="6.75" customHeight="1" thickTop="1" thickBot="1" x14ac:dyDescent="0.25">
      <c r="A20" s="18"/>
      <c r="B20" s="17"/>
      <c r="C20" s="17"/>
      <c r="D20" s="18"/>
      <c r="E20" s="5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28" customFormat="1" ht="21.75" customHeight="1" thickTop="1" x14ac:dyDescent="0.2">
      <c r="A21" s="141" t="s">
        <v>7</v>
      </c>
      <c r="B21" s="105" t="s">
        <v>12</v>
      </c>
      <c r="C21" s="105" t="s">
        <v>43</v>
      </c>
      <c r="D21" s="105" t="s">
        <v>2</v>
      </c>
      <c r="E21" s="134" t="s">
        <v>37</v>
      </c>
      <c r="F21" s="105" t="s">
        <v>8</v>
      </c>
      <c r="G21" s="105" t="s">
        <v>13</v>
      </c>
      <c r="H21" s="104" t="s">
        <v>17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5" t="s">
        <v>41</v>
      </c>
      <c r="AB21" s="105" t="s">
        <v>26</v>
      </c>
      <c r="AC21" s="105" t="s">
        <v>27</v>
      </c>
      <c r="AD21" s="107" t="s">
        <v>25</v>
      </c>
      <c r="AE21" s="109" t="s">
        <v>14</v>
      </c>
    </row>
    <row r="22" spans="1:31" s="28" customFormat="1" ht="18" customHeight="1" x14ac:dyDescent="0.2">
      <c r="A22" s="142"/>
      <c r="B22" s="106"/>
      <c r="C22" s="106"/>
      <c r="D22" s="106"/>
      <c r="E22" s="135"/>
      <c r="F22" s="106"/>
      <c r="G22" s="106"/>
      <c r="H22" s="95">
        <v>1</v>
      </c>
      <c r="I22" s="95">
        <v>2</v>
      </c>
      <c r="J22" s="95">
        <v>3</v>
      </c>
      <c r="K22" s="95">
        <v>4</v>
      </c>
      <c r="L22" s="95">
        <v>5</v>
      </c>
      <c r="M22" s="95">
        <v>6</v>
      </c>
      <c r="N22" s="95">
        <v>7</v>
      </c>
      <c r="O22" s="95">
        <v>8</v>
      </c>
      <c r="P22" s="95">
        <v>9</v>
      </c>
      <c r="Q22" s="95">
        <v>10</v>
      </c>
      <c r="R22" s="95">
        <v>11</v>
      </c>
      <c r="S22" s="95">
        <v>12</v>
      </c>
      <c r="T22" s="95">
        <v>13</v>
      </c>
      <c r="U22" s="95">
        <v>14</v>
      </c>
      <c r="V22" s="95">
        <v>15</v>
      </c>
      <c r="W22" s="95">
        <v>21</v>
      </c>
      <c r="X22" s="95">
        <v>22</v>
      </c>
      <c r="Y22" s="95">
        <v>23</v>
      </c>
      <c r="Z22" s="95">
        <v>24</v>
      </c>
      <c r="AA22" s="106"/>
      <c r="AB22" s="106"/>
      <c r="AC22" s="106"/>
      <c r="AD22" s="108"/>
      <c r="AE22" s="110"/>
    </row>
    <row r="23" spans="1:31" s="3" customFormat="1" ht="30.75" customHeight="1" x14ac:dyDescent="0.2">
      <c r="A23" s="96">
        <v>1</v>
      </c>
      <c r="B23" s="97">
        <v>19</v>
      </c>
      <c r="C23" s="86">
        <v>10010084849</v>
      </c>
      <c r="D23" s="98" t="s">
        <v>76</v>
      </c>
      <c r="E23" s="86" t="s">
        <v>77</v>
      </c>
      <c r="F23" s="86" t="s">
        <v>24</v>
      </c>
      <c r="G23" s="86" t="s">
        <v>23</v>
      </c>
      <c r="H23" s="86"/>
      <c r="I23" s="86"/>
      <c r="J23" s="97">
        <v>5</v>
      </c>
      <c r="K23" s="97">
        <v>3</v>
      </c>
      <c r="L23" s="97">
        <v>5</v>
      </c>
      <c r="M23" s="97">
        <v>2</v>
      </c>
      <c r="N23" s="86"/>
      <c r="O23" s="86"/>
      <c r="P23" s="86"/>
      <c r="Q23" s="97">
        <v>5</v>
      </c>
      <c r="R23" s="97">
        <v>3</v>
      </c>
      <c r="S23" s="97">
        <v>3</v>
      </c>
      <c r="T23" s="97">
        <v>2</v>
      </c>
      <c r="U23" s="97">
        <v>5</v>
      </c>
      <c r="V23" s="97">
        <v>5</v>
      </c>
      <c r="W23" s="85"/>
      <c r="X23" s="85"/>
      <c r="Y23" s="85"/>
      <c r="Z23" s="86"/>
      <c r="AA23" s="97">
        <v>1</v>
      </c>
      <c r="AB23" s="85">
        <f>SUM(H23:Z23)</f>
        <v>38</v>
      </c>
      <c r="AC23" s="85"/>
      <c r="AD23" s="87"/>
      <c r="AE23" s="88"/>
    </row>
    <row r="24" spans="1:31" s="3" customFormat="1" ht="30.75" customHeight="1" x14ac:dyDescent="0.2">
      <c r="A24" s="96">
        <v>2</v>
      </c>
      <c r="B24" s="97">
        <v>5</v>
      </c>
      <c r="C24" s="86">
        <v>10023524807</v>
      </c>
      <c r="D24" s="98" t="s">
        <v>50</v>
      </c>
      <c r="E24" s="86" t="s">
        <v>78</v>
      </c>
      <c r="F24" s="86" t="s">
        <v>24</v>
      </c>
      <c r="G24" s="86" t="s">
        <v>42</v>
      </c>
      <c r="H24" s="86"/>
      <c r="I24" s="97">
        <v>3</v>
      </c>
      <c r="J24" s="86"/>
      <c r="K24" s="97">
        <v>5</v>
      </c>
      <c r="L24" s="97">
        <v>1</v>
      </c>
      <c r="M24" s="97">
        <v>5</v>
      </c>
      <c r="N24" s="86"/>
      <c r="O24" s="86"/>
      <c r="P24" s="86"/>
      <c r="Q24" s="97">
        <v>2</v>
      </c>
      <c r="R24" s="97">
        <v>2</v>
      </c>
      <c r="S24" s="97">
        <v>5</v>
      </c>
      <c r="T24" s="97">
        <v>3</v>
      </c>
      <c r="U24" s="97">
        <v>3</v>
      </c>
      <c r="V24" s="97">
        <v>3</v>
      </c>
      <c r="W24" s="85"/>
      <c r="X24" s="85"/>
      <c r="Y24" s="85"/>
      <c r="Z24" s="86"/>
      <c r="AA24" s="97">
        <v>2</v>
      </c>
      <c r="AB24" s="85">
        <f t="shared" ref="AB24:AB32" si="0">SUM(H24:Z24)</f>
        <v>32</v>
      </c>
      <c r="AC24" s="85"/>
      <c r="AD24" s="87"/>
      <c r="AE24" s="88"/>
    </row>
    <row r="25" spans="1:31" s="3" customFormat="1" ht="30.75" customHeight="1" x14ac:dyDescent="0.2">
      <c r="A25" s="96">
        <v>3</v>
      </c>
      <c r="B25" s="97">
        <v>20</v>
      </c>
      <c r="C25" s="86">
        <v>10036075900</v>
      </c>
      <c r="D25" s="98" t="s">
        <v>44</v>
      </c>
      <c r="E25" s="86" t="s">
        <v>79</v>
      </c>
      <c r="F25" s="86" t="s">
        <v>24</v>
      </c>
      <c r="G25" s="86" t="s">
        <v>23</v>
      </c>
      <c r="H25" s="86"/>
      <c r="I25" s="97">
        <v>5</v>
      </c>
      <c r="J25" s="97">
        <v>3</v>
      </c>
      <c r="K25" s="97">
        <v>2</v>
      </c>
      <c r="L25" s="97">
        <v>2</v>
      </c>
      <c r="M25" s="97">
        <v>3</v>
      </c>
      <c r="N25" s="97">
        <v>2</v>
      </c>
      <c r="O25" s="97">
        <v>5</v>
      </c>
      <c r="P25" s="97">
        <v>5</v>
      </c>
      <c r="Q25" s="97">
        <v>1</v>
      </c>
      <c r="R25" s="86"/>
      <c r="S25" s="86"/>
      <c r="T25" s="86"/>
      <c r="U25" s="97">
        <v>1</v>
      </c>
      <c r="V25" s="97">
        <v>2</v>
      </c>
      <c r="W25" s="85"/>
      <c r="X25" s="85"/>
      <c r="Y25" s="85"/>
      <c r="Z25" s="86"/>
      <c r="AA25" s="97">
        <v>3</v>
      </c>
      <c r="AB25" s="85">
        <f t="shared" si="0"/>
        <v>31</v>
      </c>
      <c r="AC25" s="85"/>
      <c r="AD25" s="87"/>
      <c r="AE25" s="88"/>
    </row>
    <row r="26" spans="1:31" s="3" customFormat="1" ht="30.75" customHeight="1" x14ac:dyDescent="0.2">
      <c r="A26" s="96">
        <v>4</v>
      </c>
      <c r="B26" s="97">
        <v>16</v>
      </c>
      <c r="C26" s="86">
        <v>10091997915</v>
      </c>
      <c r="D26" s="98" t="s">
        <v>80</v>
      </c>
      <c r="E26" s="86" t="s">
        <v>81</v>
      </c>
      <c r="F26" s="86" t="s">
        <v>24</v>
      </c>
      <c r="G26" s="86" t="s">
        <v>82</v>
      </c>
      <c r="H26" s="97">
        <v>5</v>
      </c>
      <c r="I26" s="97">
        <v>1</v>
      </c>
      <c r="J26" s="97">
        <v>2</v>
      </c>
      <c r="K26" s="86"/>
      <c r="L26" s="86"/>
      <c r="M26" s="86"/>
      <c r="N26" s="97">
        <v>3</v>
      </c>
      <c r="O26" s="97">
        <v>2</v>
      </c>
      <c r="P26" s="97">
        <v>2</v>
      </c>
      <c r="Q26" s="97">
        <v>3</v>
      </c>
      <c r="R26" s="97">
        <v>5</v>
      </c>
      <c r="S26" s="97">
        <v>2</v>
      </c>
      <c r="T26" s="97">
        <v>1</v>
      </c>
      <c r="U26" s="97">
        <v>2</v>
      </c>
      <c r="V26" s="97">
        <v>1</v>
      </c>
      <c r="W26" s="85"/>
      <c r="X26" s="85"/>
      <c r="Y26" s="85"/>
      <c r="Z26" s="86"/>
      <c r="AA26" s="97">
        <v>4</v>
      </c>
      <c r="AB26" s="85">
        <f t="shared" si="0"/>
        <v>29</v>
      </c>
      <c r="AC26" s="85"/>
      <c r="AD26" s="87"/>
      <c r="AE26" s="88"/>
    </row>
    <row r="27" spans="1:31" s="3" customFormat="1" ht="30.75" customHeight="1" x14ac:dyDescent="0.2">
      <c r="A27" s="96">
        <v>5</v>
      </c>
      <c r="B27" s="97">
        <v>15</v>
      </c>
      <c r="C27" s="86">
        <v>10034989193</v>
      </c>
      <c r="D27" s="98" t="s">
        <v>83</v>
      </c>
      <c r="E27" s="86" t="s">
        <v>84</v>
      </c>
      <c r="F27" s="86" t="s">
        <v>24</v>
      </c>
      <c r="G27" s="86" t="s">
        <v>82</v>
      </c>
      <c r="H27" s="97">
        <v>1</v>
      </c>
      <c r="I27" s="86"/>
      <c r="J27" s="86"/>
      <c r="K27" s="86"/>
      <c r="L27" s="86"/>
      <c r="M27" s="86"/>
      <c r="N27" s="97">
        <v>5</v>
      </c>
      <c r="O27" s="97">
        <v>3</v>
      </c>
      <c r="P27" s="97">
        <v>1</v>
      </c>
      <c r="Q27" s="86"/>
      <c r="R27" s="86"/>
      <c r="S27" s="97">
        <v>1</v>
      </c>
      <c r="T27" s="97">
        <v>5</v>
      </c>
      <c r="U27" s="86"/>
      <c r="V27" s="86"/>
      <c r="W27" s="85"/>
      <c r="X27" s="85"/>
      <c r="Y27" s="85"/>
      <c r="Z27" s="86"/>
      <c r="AA27" s="97">
        <v>5</v>
      </c>
      <c r="AB27" s="85">
        <f t="shared" si="0"/>
        <v>16</v>
      </c>
      <c r="AC27" s="85"/>
      <c r="AD27" s="87"/>
      <c r="AE27" s="88"/>
    </row>
    <row r="28" spans="1:31" s="3" customFormat="1" ht="30.75" customHeight="1" x14ac:dyDescent="0.2">
      <c r="A28" s="96">
        <v>6</v>
      </c>
      <c r="B28" s="97">
        <v>4</v>
      </c>
      <c r="C28" s="86">
        <v>10034962521</v>
      </c>
      <c r="D28" s="98" t="s">
        <v>49</v>
      </c>
      <c r="E28" s="86" t="s">
        <v>85</v>
      </c>
      <c r="F28" s="86" t="s">
        <v>24</v>
      </c>
      <c r="G28" s="86" t="s">
        <v>42</v>
      </c>
      <c r="H28" s="86"/>
      <c r="I28" s="86"/>
      <c r="J28" s="86"/>
      <c r="K28" s="86"/>
      <c r="L28" s="86"/>
      <c r="M28" s="86"/>
      <c r="N28" s="97">
        <v>1</v>
      </c>
      <c r="O28" s="97">
        <v>1</v>
      </c>
      <c r="P28" s="97">
        <v>3</v>
      </c>
      <c r="Q28" s="86"/>
      <c r="R28" s="97">
        <v>1</v>
      </c>
      <c r="S28" s="86"/>
      <c r="T28" s="86"/>
      <c r="U28" s="86"/>
      <c r="V28" s="86"/>
      <c r="W28" s="85"/>
      <c r="X28" s="85"/>
      <c r="Y28" s="85"/>
      <c r="Z28" s="86"/>
      <c r="AA28" s="97">
        <v>6</v>
      </c>
      <c r="AB28" s="85">
        <f t="shared" si="0"/>
        <v>6</v>
      </c>
      <c r="AC28" s="85"/>
      <c r="AD28" s="87"/>
      <c r="AE28" s="88"/>
    </row>
    <row r="29" spans="1:31" s="3" customFormat="1" ht="30.75" customHeight="1" x14ac:dyDescent="0.2">
      <c r="A29" s="96">
        <v>7</v>
      </c>
      <c r="B29" s="97">
        <v>22</v>
      </c>
      <c r="C29" s="86">
        <v>10036045483</v>
      </c>
      <c r="D29" s="98" t="s">
        <v>46</v>
      </c>
      <c r="E29" s="86" t="s">
        <v>86</v>
      </c>
      <c r="F29" s="86" t="s">
        <v>34</v>
      </c>
      <c r="G29" s="86" t="s">
        <v>23</v>
      </c>
      <c r="H29" s="86"/>
      <c r="I29" s="86"/>
      <c r="J29" s="97">
        <v>1</v>
      </c>
      <c r="K29" s="86"/>
      <c r="L29" s="97">
        <v>3</v>
      </c>
      <c r="M29" s="97">
        <v>1</v>
      </c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97">
        <v>9</v>
      </c>
      <c r="AB29" s="85">
        <f t="shared" si="0"/>
        <v>5</v>
      </c>
      <c r="AC29" s="85"/>
      <c r="AD29" s="87"/>
      <c r="AE29" s="88"/>
    </row>
    <row r="30" spans="1:31" s="3" customFormat="1" ht="30.75" customHeight="1" x14ac:dyDescent="0.2">
      <c r="A30" s="96">
        <v>8</v>
      </c>
      <c r="B30" s="97">
        <v>2</v>
      </c>
      <c r="C30" s="86">
        <v>10010880451</v>
      </c>
      <c r="D30" s="98" t="s">
        <v>47</v>
      </c>
      <c r="E30" s="86" t="s">
        <v>87</v>
      </c>
      <c r="F30" s="86" t="s">
        <v>24</v>
      </c>
      <c r="G30" s="86" t="s">
        <v>51</v>
      </c>
      <c r="H30" s="97">
        <v>2</v>
      </c>
      <c r="I30" s="86"/>
      <c r="J30" s="86"/>
      <c r="K30" s="97">
        <v>1</v>
      </c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5"/>
      <c r="X30" s="85"/>
      <c r="Y30" s="85"/>
      <c r="Z30" s="86"/>
      <c r="AA30" s="97">
        <v>8</v>
      </c>
      <c r="AB30" s="85">
        <f t="shared" si="0"/>
        <v>3</v>
      </c>
      <c r="AC30" s="85"/>
      <c r="AD30" s="87"/>
      <c r="AE30" s="88"/>
    </row>
    <row r="31" spans="1:31" s="3" customFormat="1" ht="30.75" customHeight="1" x14ac:dyDescent="0.2">
      <c r="A31" s="96">
        <v>9</v>
      </c>
      <c r="B31" s="97">
        <v>21</v>
      </c>
      <c r="C31" s="86">
        <v>10050875369</v>
      </c>
      <c r="D31" s="98" t="s">
        <v>45</v>
      </c>
      <c r="E31" s="86" t="s">
        <v>88</v>
      </c>
      <c r="F31" s="86" t="s">
        <v>24</v>
      </c>
      <c r="G31" s="86" t="s">
        <v>23</v>
      </c>
      <c r="H31" s="97">
        <v>3</v>
      </c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5"/>
      <c r="X31" s="85"/>
      <c r="Y31" s="85"/>
      <c r="Z31" s="86"/>
      <c r="AA31" s="97">
        <v>10</v>
      </c>
      <c r="AB31" s="85">
        <f t="shared" si="0"/>
        <v>3</v>
      </c>
      <c r="AC31" s="85"/>
      <c r="AD31" s="87"/>
      <c r="AE31" s="88"/>
    </row>
    <row r="32" spans="1:31" s="3" customFormat="1" ht="30.75" customHeight="1" x14ac:dyDescent="0.2">
      <c r="A32" s="96">
        <v>10</v>
      </c>
      <c r="B32" s="97">
        <v>3</v>
      </c>
      <c r="C32" s="86">
        <v>10093888708</v>
      </c>
      <c r="D32" s="98" t="s">
        <v>48</v>
      </c>
      <c r="E32" s="86" t="s">
        <v>89</v>
      </c>
      <c r="F32" s="86" t="s">
        <v>34</v>
      </c>
      <c r="G32" s="86" t="s">
        <v>42</v>
      </c>
      <c r="H32" s="86"/>
      <c r="I32" s="97">
        <v>2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5"/>
      <c r="X32" s="85"/>
      <c r="Y32" s="85"/>
      <c r="Z32" s="86"/>
      <c r="AA32" s="97">
        <v>7</v>
      </c>
      <c r="AB32" s="85">
        <f t="shared" si="0"/>
        <v>2</v>
      </c>
      <c r="AC32" s="85"/>
      <c r="AD32" s="87"/>
      <c r="AE32" s="88"/>
    </row>
    <row r="33" spans="1:31" s="3" customFormat="1" ht="30.75" customHeight="1" x14ac:dyDescent="0.2">
      <c r="A33" s="99" t="s">
        <v>90</v>
      </c>
      <c r="B33" s="97">
        <v>14</v>
      </c>
      <c r="C33" s="86">
        <v>10064705044</v>
      </c>
      <c r="D33" s="98" t="s">
        <v>91</v>
      </c>
      <c r="E33" s="86" t="s">
        <v>92</v>
      </c>
      <c r="F33" s="86" t="s">
        <v>34</v>
      </c>
      <c r="G33" s="86" t="s">
        <v>116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5"/>
      <c r="X33" s="85"/>
      <c r="Y33" s="85"/>
      <c r="Z33" s="86"/>
      <c r="AA33" s="85"/>
      <c r="AB33" s="85"/>
      <c r="AC33" s="85"/>
      <c r="AD33" s="87"/>
      <c r="AE33" s="88"/>
    </row>
    <row r="34" spans="1:31" s="3" customFormat="1" ht="30.75" customHeight="1" x14ac:dyDescent="0.2">
      <c r="A34" s="99" t="s">
        <v>90</v>
      </c>
      <c r="B34" s="97">
        <v>8</v>
      </c>
      <c r="C34" s="86">
        <v>10036021437</v>
      </c>
      <c r="D34" s="98" t="s">
        <v>93</v>
      </c>
      <c r="E34" s="86" t="s">
        <v>94</v>
      </c>
      <c r="F34" s="86" t="s">
        <v>34</v>
      </c>
      <c r="G34" s="86" t="s">
        <v>117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5"/>
      <c r="X34" s="85"/>
      <c r="Y34" s="85"/>
      <c r="Z34" s="86"/>
      <c r="AA34" s="85"/>
      <c r="AB34" s="85"/>
      <c r="AC34" s="85"/>
      <c r="AD34" s="87"/>
      <c r="AE34" s="88"/>
    </row>
    <row r="35" spans="1:31" s="3" customFormat="1" ht="30.75" customHeight="1" x14ac:dyDescent="0.2">
      <c r="A35" s="99" t="s">
        <v>90</v>
      </c>
      <c r="B35" s="97">
        <v>11</v>
      </c>
      <c r="C35" s="86">
        <v>10105987739</v>
      </c>
      <c r="D35" s="98" t="s">
        <v>95</v>
      </c>
      <c r="E35" s="86" t="s">
        <v>96</v>
      </c>
      <c r="F35" s="86" t="s">
        <v>24</v>
      </c>
      <c r="G35" s="86" t="s">
        <v>117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5"/>
      <c r="X35" s="85"/>
      <c r="Y35" s="85"/>
      <c r="Z35" s="86"/>
      <c r="AA35" s="85"/>
      <c r="AB35" s="85"/>
      <c r="AC35" s="85"/>
      <c r="AD35" s="87"/>
      <c r="AE35" s="88"/>
    </row>
    <row r="36" spans="1:31" s="3" customFormat="1" ht="30.75" customHeight="1" x14ac:dyDescent="0.2">
      <c r="A36" s="99" t="s">
        <v>90</v>
      </c>
      <c r="B36" s="97">
        <v>12</v>
      </c>
      <c r="C36" s="86">
        <v>10034922004</v>
      </c>
      <c r="D36" s="98" t="s">
        <v>97</v>
      </c>
      <c r="E36" s="86" t="s">
        <v>98</v>
      </c>
      <c r="F36" s="86" t="s">
        <v>34</v>
      </c>
      <c r="G36" s="86" t="s">
        <v>52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5"/>
      <c r="X36" s="85"/>
      <c r="Y36" s="85"/>
      <c r="Z36" s="86"/>
      <c r="AA36" s="85"/>
      <c r="AB36" s="85"/>
      <c r="AC36" s="85"/>
      <c r="AD36" s="87"/>
      <c r="AE36" s="88"/>
    </row>
    <row r="37" spans="1:31" s="3" customFormat="1" ht="30.75" customHeight="1" x14ac:dyDescent="0.2">
      <c r="A37" s="99" t="s">
        <v>90</v>
      </c>
      <c r="B37" s="97">
        <v>13</v>
      </c>
      <c r="C37" s="86">
        <v>10036040231</v>
      </c>
      <c r="D37" s="98" t="s">
        <v>99</v>
      </c>
      <c r="E37" s="86" t="s">
        <v>100</v>
      </c>
      <c r="F37" s="86" t="s">
        <v>34</v>
      </c>
      <c r="G37" s="86" t="s">
        <v>52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6"/>
      <c r="AA37" s="85"/>
      <c r="AB37" s="85"/>
      <c r="AC37" s="85"/>
      <c r="AD37" s="87"/>
      <c r="AE37" s="88"/>
    </row>
    <row r="38" spans="1:31" s="3" customFormat="1" ht="30.75" customHeight="1" x14ac:dyDescent="0.2">
      <c r="A38" s="99" t="s">
        <v>90</v>
      </c>
      <c r="B38" s="97">
        <v>7</v>
      </c>
      <c r="C38" s="86">
        <v>10034976059</v>
      </c>
      <c r="D38" s="98" t="s">
        <v>101</v>
      </c>
      <c r="E38" s="86" t="s">
        <v>102</v>
      </c>
      <c r="F38" s="97" t="s">
        <v>40</v>
      </c>
      <c r="G38" s="86" t="s">
        <v>103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6"/>
      <c r="AA38" s="85"/>
      <c r="AB38" s="85"/>
      <c r="AC38" s="85"/>
      <c r="AD38" s="87"/>
      <c r="AE38" s="88"/>
    </row>
    <row r="39" spans="1:31" s="3" customFormat="1" ht="30.75" customHeight="1" x14ac:dyDescent="0.2">
      <c r="A39" s="99" t="s">
        <v>90</v>
      </c>
      <c r="B39" s="97">
        <v>6</v>
      </c>
      <c r="C39" s="86">
        <v>10036079435</v>
      </c>
      <c r="D39" s="98" t="s">
        <v>104</v>
      </c>
      <c r="E39" s="86" t="s">
        <v>105</v>
      </c>
      <c r="F39" s="97" t="s">
        <v>40</v>
      </c>
      <c r="G39" s="86" t="s">
        <v>42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85"/>
      <c r="AB39" s="85"/>
      <c r="AC39" s="85"/>
      <c r="AD39" s="87"/>
      <c r="AE39" s="88"/>
    </row>
    <row r="40" spans="1:31" s="3" customFormat="1" ht="30.75" customHeight="1" x14ac:dyDescent="0.2">
      <c r="A40" s="99" t="s">
        <v>90</v>
      </c>
      <c r="B40" s="97">
        <v>10</v>
      </c>
      <c r="C40" s="86">
        <v>10036065691</v>
      </c>
      <c r="D40" s="98" t="s">
        <v>106</v>
      </c>
      <c r="E40" s="86" t="s">
        <v>107</v>
      </c>
      <c r="F40" s="86" t="s">
        <v>34</v>
      </c>
      <c r="G40" s="86" t="s">
        <v>117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85"/>
      <c r="AB40" s="85"/>
      <c r="AC40" s="85"/>
      <c r="AD40" s="87"/>
      <c r="AE40" s="88"/>
    </row>
    <row r="41" spans="1:31" s="3" customFormat="1" ht="30.75" customHeight="1" x14ac:dyDescent="0.2">
      <c r="A41" s="99" t="s">
        <v>90</v>
      </c>
      <c r="B41" s="97">
        <v>18</v>
      </c>
      <c r="C41" s="86">
        <v>10010674226</v>
      </c>
      <c r="D41" s="98" t="s">
        <v>108</v>
      </c>
      <c r="E41" s="86" t="s">
        <v>109</v>
      </c>
      <c r="F41" s="86" t="s">
        <v>24</v>
      </c>
      <c r="G41" s="86" t="s">
        <v>82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  <c r="AA41" s="85"/>
      <c r="AB41" s="85"/>
      <c r="AC41" s="85"/>
      <c r="AD41" s="87"/>
      <c r="AE41" s="88"/>
    </row>
    <row r="42" spans="1:31" s="3" customFormat="1" ht="30.75" customHeight="1" x14ac:dyDescent="0.2">
      <c r="A42" s="99" t="s">
        <v>90</v>
      </c>
      <c r="B42" s="97">
        <v>1</v>
      </c>
      <c r="C42" s="86">
        <v>10107482751</v>
      </c>
      <c r="D42" s="98" t="s">
        <v>110</v>
      </c>
      <c r="E42" s="86" t="s">
        <v>111</v>
      </c>
      <c r="F42" s="97" t="s">
        <v>40</v>
      </c>
      <c r="G42" s="86" t="s">
        <v>51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85"/>
      <c r="AB42" s="85"/>
      <c r="AC42" s="85"/>
      <c r="AD42" s="87"/>
      <c r="AE42" s="88"/>
    </row>
    <row r="43" spans="1:31" s="3" customFormat="1" ht="30.75" customHeight="1" x14ac:dyDescent="0.2">
      <c r="A43" s="99" t="s">
        <v>90</v>
      </c>
      <c r="B43" s="97">
        <v>9</v>
      </c>
      <c r="C43" s="86">
        <v>10036016484</v>
      </c>
      <c r="D43" s="98" t="s">
        <v>112</v>
      </c>
      <c r="E43" s="86" t="s">
        <v>113</v>
      </c>
      <c r="F43" s="86" t="s">
        <v>34</v>
      </c>
      <c r="G43" s="86" t="s">
        <v>117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85"/>
      <c r="AB43" s="85"/>
      <c r="AC43" s="85"/>
      <c r="AD43" s="87"/>
      <c r="AE43" s="88"/>
    </row>
    <row r="44" spans="1:31" s="3" customFormat="1" ht="30.75" customHeight="1" thickBot="1" x14ac:dyDescent="0.25">
      <c r="A44" s="100" t="s">
        <v>53</v>
      </c>
      <c r="B44" s="101">
        <v>17</v>
      </c>
      <c r="C44" s="90">
        <v>10010879340</v>
      </c>
      <c r="D44" s="102" t="s">
        <v>114</v>
      </c>
      <c r="E44" s="90" t="s">
        <v>115</v>
      </c>
      <c r="F44" s="90" t="s">
        <v>24</v>
      </c>
      <c r="G44" s="90" t="s">
        <v>82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89"/>
      <c r="AB44" s="89"/>
      <c r="AC44" s="89"/>
      <c r="AD44" s="91"/>
      <c r="AE44" s="92"/>
    </row>
    <row r="45" spans="1:31" ht="8.25" customHeight="1" thickTop="1" thickBot="1" x14ac:dyDescent="0.25">
      <c r="A45" s="18"/>
      <c r="B45" s="17"/>
      <c r="C45" s="17"/>
      <c r="D45" s="18"/>
      <c r="E45" s="55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ht="15.75" thickTop="1" x14ac:dyDescent="0.2">
      <c r="A46" s="128" t="s">
        <v>5</v>
      </c>
      <c r="B46" s="126"/>
      <c r="C46" s="126"/>
      <c r="D46" s="126"/>
      <c r="E46" s="77"/>
      <c r="F46" s="77"/>
      <c r="G46" s="77"/>
      <c r="H46" s="126" t="s">
        <v>6</v>
      </c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7"/>
    </row>
    <row r="47" spans="1:31" ht="15" x14ac:dyDescent="0.2">
      <c r="A47" s="78" t="s">
        <v>118</v>
      </c>
      <c r="B47" s="23"/>
      <c r="C47" s="74"/>
      <c r="D47" s="16"/>
      <c r="E47" s="56"/>
      <c r="F47" s="16"/>
      <c r="G47" s="39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4" t="s">
        <v>35</v>
      </c>
      <c r="AB47" s="83">
        <v>8</v>
      </c>
      <c r="AC47" s="38"/>
      <c r="AD47" s="79" t="s">
        <v>33</v>
      </c>
      <c r="AE47" s="80">
        <f>COUNTIF(F$21:F155,"ЗМС")</f>
        <v>0</v>
      </c>
    </row>
    <row r="48" spans="1:31" ht="15" x14ac:dyDescent="0.2">
      <c r="A48" s="78" t="s">
        <v>57</v>
      </c>
      <c r="B48" s="23"/>
      <c r="C48" s="75"/>
      <c r="D48" s="22"/>
      <c r="E48" s="57"/>
      <c r="F48" s="22"/>
      <c r="G48" s="40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24" t="s">
        <v>28</v>
      </c>
      <c r="AB48" s="83">
        <f>AB49+AB54</f>
        <v>22</v>
      </c>
      <c r="AC48" s="12"/>
      <c r="AD48" s="79" t="s">
        <v>21</v>
      </c>
      <c r="AE48" s="80">
        <f>COUNTIF(F$20:F154,"МСМК")</f>
        <v>0</v>
      </c>
    </row>
    <row r="49" spans="1:31" ht="15" x14ac:dyDescent="0.2">
      <c r="A49" s="78" t="s">
        <v>119</v>
      </c>
      <c r="B49" s="23"/>
      <c r="C49" s="43"/>
      <c r="D49" s="22"/>
      <c r="E49" s="57"/>
      <c r="F49" s="22"/>
      <c r="G49" s="40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24" t="s">
        <v>29</v>
      </c>
      <c r="AB49" s="83">
        <f>AB50+AB51+AB53</f>
        <v>21</v>
      </c>
      <c r="AC49" s="12"/>
      <c r="AD49" s="79" t="s">
        <v>24</v>
      </c>
      <c r="AE49" s="80">
        <f>COUNTIF(F$20:F44,"МС")</f>
        <v>11</v>
      </c>
    </row>
    <row r="50" spans="1:31" ht="15" x14ac:dyDescent="0.2">
      <c r="A50" s="78" t="s">
        <v>120</v>
      </c>
      <c r="B50" s="23"/>
      <c r="C50" s="43"/>
      <c r="D50" s="22"/>
      <c r="E50" s="57"/>
      <c r="F50" s="22"/>
      <c r="G50" s="40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24" t="s">
        <v>30</v>
      </c>
      <c r="AB50" s="83">
        <f>COUNT(A23:A44)</f>
        <v>10</v>
      </c>
      <c r="AC50" s="12"/>
      <c r="AD50" s="79" t="s">
        <v>34</v>
      </c>
      <c r="AE50" s="80">
        <f>COUNTIF(F$19:F44,"КМС")</f>
        <v>8</v>
      </c>
    </row>
    <row r="51" spans="1:31" ht="15" x14ac:dyDescent="0.2">
      <c r="A51" s="41"/>
      <c r="B51" s="6"/>
      <c r="C51" s="76"/>
      <c r="D51" s="22"/>
      <c r="E51" s="57"/>
      <c r="F51" s="22"/>
      <c r="G51" s="40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24" t="s">
        <v>31</v>
      </c>
      <c r="AB51" s="83">
        <f>COUNTIF(A23:A44,"НФ")</f>
        <v>11</v>
      </c>
      <c r="AC51" s="12"/>
      <c r="AD51" s="79" t="s">
        <v>40</v>
      </c>
      <c r="AE51" s="80">
        <f>COUNTIF(F$22:F156,"1 СР")</f>
        <v>3</v>
      </c>
    </row>
    <row r="52" spans="1:31" ht="15" x14ac:dyDescent="0.2">
      <c r="A52" s="41"/>
      <c r="B52" s="6"/>
      <c r="C52" s="76"/>
      <c r="D52" s="22"/>
      <c r="E52" s="57"/>
      <c r="F52" s="22"/>
      <c r="G52" s="40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79" t="s">
        <v>60</v>
      </c>
      <c r="AB52" s="84">
        <f>COUNTIF(A23:A44,"ЛИМ")</f>
        <v>0</v>
      </c>
      <c r="AC52" s="12"/>
      <c r="AD52" s="79" t="s">
        <v>58</v>
      </c>
      <c r="AE52" s="80">
        <f>COUNTIF(F$19:F154,"2 СР")</f>
        <v>0</v>
      </c>
    </row>
    <row r="53" spans="1:31" ht="15" x14ac:dyDescent="0.2">
      <c r="A53" s="25"/>
      <c r="B53" s="23"/>
      <c r="C53" s="43"/>
      <c r="D53" s="22"/>
      <c r="E53" s="57"/>
      <c r="F53" s="22"/>
      <c r="G53" s="40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24" t="s">
        <v>36</v>
      </c>
      <c r="AB53" s="83">
        <f>COUNTIF(A23:A44,"ДСКВ")</f>
        <v>0</v>
      </c>
      <c r="AC53" s="12"/>
      <c r="AD53" s="79" t="s">
        <v>59</v>
      </c>
      <c r="AE53" s="80">
        <f>COUNTIF(F$21:F157,"3 СР")</f>
        <v>0</v>
      </c>
    </row>
    <row r="54" spans="1:31" ht="15" x14ac:dyDescent="0.2">
      <c r="A54" s="25"/>
      <c r="B54" s="23"/>
      <c r="C54" s="43"/>
      <c r="D54" s="22"/>
      <c r="E54" s="57"/>
      <c r="F54" s="22"/>
      <c r="G54" s="40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24" t="s">
        <v>32</v>
      </c>
      <c r="AB54" s="83">
        <f>COUNTIF(A23:A44,"НС")</f>
        <v>1</v>
      </c>
      <c r="AC54" s="12"/>
      <c r="AD54" s="79"/>
      <c r="AE54" s="81"/>
    </row>
    <row r="55" spans="1:31" ht="6.75" customHeight="1" x14ac:dyDescent="0.2">
      <c r="A55" s="41"/>
      <c r="B55" s="13"/>
      <c r="C55" s="13"/>
      <c r="D55" s="6"/>
      <c r="E55" s="5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42"/>
    </row>
    <row r="56" spans="1:31" ht="15.75" x14ac:dyDescent="0.2">
      <c r="A56" s="123" t="s">
        <v>3</v>
      </c>
      <c r="B56" s="124"/>
      <c r="C56" s="124"/>
      <c r="D56" s="124"/>
      <c r="E56" s="124"/>
      <c r="F56" s="124" t="s">
        <v>11</v>
      </c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45"/>
      <c r="AB56" s="124" t="s">
        <v>4</v>
      </c>
      <c r="AC56" s="124"/>
      <c r="AD56" s="124"/>
      <c r="AE56" s="125"/>
    </row>
    <row r="57" spans="1:31" s="72" customFormat="1" ht="15.75" x14ac:dyDescent="0.2">
      <c r="A57" s="68"/>
      <c r="B57" s="69"/>
      <c r="C57" s="69"/>
      <c r="D57" s="69"/>
      <c r="E57" s="69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</row>
    <row r="58" spans="1:31" s="72" customFormat="1" ht="15.75" x14ac:dyDescent="0.2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73"/>
    </row>
    <row r="59" spans="1:31" x14ac:dyDescent="0.2">
      <c r="A59" s="93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82"/>
      <c r="AB59" s="72"/>
      <c r="AC59" s="72"/>
      <c r="AD59" s="72"/>
      <c r="AE59" s="94"/>
    </row>
    <row r="60" spans="1:31" x14ac:dyDescent="0.2">
      <c r="A60" s="62"/>
      <c r="B60" s="63"/>
      <c r="C60" s="63"/>
      <c r="D60" s="63"/>
      <c r="E60" s="59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5"/>
      <c r="X60" s="65"/>
      <c r="Y60" s="65"/>
      <c r="Z60" s="63"/>
      <c r="AA60" s="63"/>
      <c r="AB60" s="63"/>
      <c r="AC60" s="63"/>
      <c r="AD60" s="63"/>
      <c r="AE60" s="46"/>
    </row>
    <row r="61" spans="1:31" x14ac:dyDescent="0.2">
      <c r="A61" s="62"/>
      <c r="B61" s="63"/>
      <c r="C61" s="63"/>
      <c r="D61" s="63"/>
      <c r="E61" s="59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5"/>
      <c r="X61" s="65"/>
      <c r="Y61" s="65"/>
      <c r="Z61" s="63"/>
      <c r="AA61" s="63"/>
      <c r="AB61" s="63"/>
      <c r="AC61" s="63"/>
      <c r="AD61" s="63"/>
      <c r="AE61" s="46"/>
    </row>
    <row r="62" spans="1:31" ht="16.5" thickBot="1" x14ac:dyDescent="0.25">
      <c r="A62" s="117" t="s">
        <v>54</v>
      </c>
      <c r="B62" s="118"/>
      <c r="C62" s="118"/>
      <c r="D62" s="118"/>
      <c r="E62" s="118"/>
      <c r="F62" s="118" t="str">
        <f>G17</f>
        <v>Стародубцев А.Ю. (ВК, г. Хабаровск)</v>
      </c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47"/>
      <c r="AB62" s="118" t="str">
        <f>G18</f>
        <v>Шатрыгина Е.В. (ВК, г. Верхняя Пышма)</v>
      </c>
      <c r="AC62" s="118"/>
      <c r="AD62" s="118"/>
      <c r="AE62" s="119"/>
    </row>
    <row r="63" spans="1:31" ht="13.5" thickTop="1" x14ac:dyDescent="0.2"/>
  </sheetData>
  <sortState ref="B23:AG32">
    <sortCondition descending="1" ref="AB23:AB32"/>
  </sortState>
  <mergeCells count="38">
    <mergeCell ref="A1:AE1"/>
    <mergeCell ref="A2:AE2"/>
    <mergeCell ref="A3:AE3"/>
    <mergeCell ref="A4:AE4"/>
    <mergeCell ref="AC21:AC22"/>
    <mergeCell ref="A6:AE6"/>
    <mergeCell ref="A7:AE7"/>
    <mergeCell ref="A9:AE9"/>
    <mergeCell ref="D21:D22"/>
    <mergeCell ref="E21:E22"/>
    <mergeCell ref="F21:F22"/>
    <mergeCell ref="G21:G22"/>
    <mergeCell ref="A15:G15"/>
    <mergeCell ref="H15:AE15"/>
    <mergeCell ref="A21:A22"/>
    <mergeCell ref="A5:AE5"/>
    <mergeCell ref="A62:E62"/>
    <mergeCell ref="F62:Z62"/>
    <mergeCell ref="AB62:AE62"/>
    <mergeCell ref="A12:AE12"/>
    <mergeCell ref="B21:B22"/>
    <mergeCell ref="C21:C22"/>
    <mergeCell ref="A56:E56"/>
    <mergeCell ref="F56:Z56"/>
    <mergeCell ref="AB56:AE56"/>
    <mergeCell ref="H46:AE46"/>
    <mergeCell ref="A46:D46"/>
    <mergeCell ref="A8:AE8"/>
    <mergeCell ref="H21:Z21"/>
    <mergeCell ref="AA21:AA22"/>
    <mergeCell ref="AB21:AB22"/>
    <mergeCell ref="AD21:AD22"/>
    <mergeCell ref="AE21:AE22"/>
    <mergeCell ref="A10:AE10"/>
    <mergeCell ref="A11:AE11"/>
    <mergeCell ref="H16:AE16"/>
    <mergeCell ref="H17:AE17"/>
    <mergeCell ref="H18:AE18"/>
  </mergeCells>
  <conditionalFormatting sqref="AA53:AA1048576 AA1:AA14 AA19:AA51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6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AB23:AB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2021-07-13T13:40:51Z</dcterms:modified>
</cp:coreProperties>
</file>