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usta\OneDrive\Рабочий стол\"/>
    </mc:Choice>
  </mc:AlternateContent>
  <bookViews>
    <workbookView xWindow="0" yWindow="0" windowWidth="20490" windowHeight="7650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Критериум!$A$1:$Q$45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91" l="1"/>
  <c r="H35" i="91"/>
  <c r="H34" i="91"/>
  <c r="H45" i="91" l="1"/>
  <c r="E45" i="91"/>
  <c r="N23" i="91" l="1"/>
  <c r="Q37" i="91" l="1"/>
  <c r="Q36" i="91"/>
  <c r="Q35" i="91"/>
  <c r="Q34" i="91"/>
  <c r="Q33" i="91"/>
  <c r="Q32" i="91"/>
  <c r="Q31" i="91"/>
  <c r="H37" i="91"/>
  <c r="H33" i="91" l="1"/>
  <c r="H32" i="91" s="1"/>
  <c r="N45" i="91"/>
  <c r="N24" i="91"/>
  <c r="N25" i="91"/>
  <c r="N26" i="91"/>
</calcChain>
</file>

<file path=xl/sharedStrings.xml><?xml version="1.0" encoding="utf-8"?>
<sst xmlns="http://schemas.openxmlformats.org/spreadsheetml/2006/main" count="99" uniqueCount="84">
  <si>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</si>
  <si>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</si>
  <si>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</si>
  <si>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</si>
  <si>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</si>
  <si>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</si>
  <si>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</si>
  <si>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</si>
  <si>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</si>
  <si>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</si>
  <si>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</si>
  <si>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</si>
  <si>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</si>
  <si>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</si>
  <si>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</si>
  <si>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</si>
  <si>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</si>
  <si>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</si>
  <si>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</si>
  <si>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</si>
  <si>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</si>
  <si>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</si>
  <si>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</si>
  <si>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</si>
  <si>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</si>
  <si>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</si>
  <si>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</si>
  <si>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</si>
  <si>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</si>
  <si>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</si>
  <si>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</si>
  <si>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</si>
  <si>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</si>
  <si>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</si>
  <si>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</si>
  <si>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</si>
  <si>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МАКСИМАЛЬНЫЙ ПЕРЕПАД (HD):</t>
  </si>
  <si>
    <t>ДИСТАНЦИЯ: ДЛИНА КРУГА/КРУГОВ</t>
  </si>
  <si>
    <t>1 СР</t>
  </si>
  <si>
    <t>Место на основном финише</t>
  </si>
  <si>
    <t>UCI ID</t>
  </si>
  <si>
    <t/>
  </si>
  <si>
    <t>СУДЬЯ НА ФИНИШЕ</t>
  </si>
  <si>
    <t>2 СР</t>
  </si>
  <si>
    <t>3 СР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</si>
  <si>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</si>
  <si>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Чита</t>
    </r>
  </si>
  <si>
    <t>ДАТА ПРОВЕДЕНИЯ: 23 сентября 2022 года</t>
  </si>
  <si>
    <t>Министерство физической культуры и спорта Забайкальского края</t>
  </si>
  <si>
    <t>Федерация велосипедного спорта Забайкальского края</t>
  </si>
  <si>
    <t>ЖЕРЕБЦОВА М.С. (ВК, г. ЧИТА)</t>
  </si>
  <si>
    <t>КЛЮЧНИКОВА О.А. (ВК, г. ЧИТА)</t>
  </si>
  <si>
    <t>ЛЕБЕДЕВ А.Ю. (ВК, г. ХАБАРОВСК)</t>
  </si>
  <si>
    <t>Температура: +14</t>
  </si>
  <si>
    <t>Влажность:</t>
  </si>
  <si>
    <t>Осадки:</t>
  </si>
  <si>
    <t>Ветер:</t>
  </si>
  <si>
    <t>НАЗВАНИЕ ТРАССЫ / РЕГ. НОМЕР: пр. Жукова Г.К.</t>
  </si>
  <si>
    <t>Забайкальский край</t>
  </si>
  <si>
    <t>шоссе - критериум 20-40 км</t>
  </si>
  <si>
    <t>№ ВРВС: 0080721811С</t>
  </si>
  <si>
    <t>2,5 км/10</t>
  </si>
  <si>
    <t xml:space="preserve">НАЧАЛО ГОНКИ: 13ч 30м </t>
  </si>
  <si>
    <t>ОКОНЧАНИЕ ГОНКИ: 14ч 30м</t>
  </si>
  <si>
    <t>СИМАКОВА Алена</t>
  </si>
  <si>
    <t>05.11.2004</t>
  </si>
  <si>
    <t>Хабаровский край, Забайкальский край</t>
  </si>
  <si>
    <t>БИКАНОВА Руслана</t>
  </si>
  <si>
    <t>14.03.2005</t>
  </si>
  <si>
    <t>Кемеровская область</t>
  </si>
  <si>
    <t>ПОТАПОВА Екатерина</t>
  </si>
  <si>
    <t>24.10.2005</t>
  </si>
  <si>
    <t>ПОЛУДНИЦЫНА Диана</t>
  </si>
  <si>
    <t>14.07.2003</t>
  </si>
  <si>
    <t>Забайкальский край, Иркутская область</t>
  </si>
  <si>
    <t>КАЗАНОВА Анна</t>
  </si>
  <si>
    <t>01.01.2005</t>
  </si>
  <si>
    <t>ВЫДРИНА Анна</t>
  </si>
  <si>
    <t>26.05.2005</t>
  </si>
  <si>
    <t>РЕГИОНАЛЬНЫЕ СОРЕВНОВАНИЯ</t>
  </si>
  <si>
    <t>№ ЕКП 2022:</t>
  </si>
  <si>
    <t>ДСКВ</t>
  </si>
  <si>
    <t>НС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</si>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</sst>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48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" fontId="18" fillId="0" borderId="1" xfId="9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12" fillId="0" borderId="22" xfId="0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12" fillId="0" borderId="5" xfId="0" applyNumberFormat="1" applyFont="1" applyFill="1" applyBorder="1" applyAlignment="1">
      <alignment vertical="center"/>
    </xf>
    <xf numFmtId="14" fontId="12" fillId="0" borderId="5" xfId="0" applyNumberFormat="1" applyFont="1" applyBorder="1" applyAlignment="1">
      <alignment horizontal="right" vertical="center"/>
    </xf>
    <xf numFmtId="14" fontId="12" fillId="0" borderId="21" xfId="0" applyNumberFormat="1" applyFont="1" applyBorder="1" applyAlignment="1">
      <alignment horizontal="right" vertical="center"/>
    </xf>
    <xf numFmtId="14" fontId="5" fillId="0" borderId="25" xfId="0" applyNumberFormat="1" applyFont="1" applyBorder="1" applyAlignment="1">
      <alignment vertical="center"/>
    </xf>
    <xf numFmtId="14" fontId="18" fillId="0" borderId="1" xfId="9" applyNumberFormat="1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15" fillId="3" borderId="1" xfId="3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8" fillId="0" borderId="1" xfId="9" applyFont="1" applyFill="1" applyBorder="1" applyAlignment="1">
      <alignment horizontal="center" vertical="center" wrapText="1"/>
    </xf>
    <xf numFmtId="49" fontId="12" fillId="0" borderId="32" xfId="2" applyNumberFormat="1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49" fontId="12" fillId="0" borderId="4" xfId="2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49" fontId="12" fillId="0" borderId="33" xfId="2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3" borderId="36" xfId="3" applyFont="1" applyFill="1" applyBorder="1" applyAlignment="1">
      <alignment horizontal="center" vertical="center" wrapText="1"/>
    </xf>
    <xf numFmtId="0" fontId="18" fillId="0" borderId="36" xfId="8" applyFont="1" applyFill="1" applyBorder="1" applyAlignment="1">
      <alignment vertical="center" wrapText="1"/>
    </xf>
    <xf numFmtId="14" fontId="18" fillId="0" borderId="36" xfId="9" applyNumberFormat="1" applyFont="1" applyFill="1" applyBorder="1" applyAlignment="1">
      <alignment horizontal="center" vertical="center" wrapText="1"/>
    </xf>
    <xf numFmtId="164" fontId="15" fillId="0" borderId="36" xfId="0" applyNumberFormat="1" applyFont="1" applyFill="1" applyBorder="1" applyAlignment="1">
      <alignment horizontal="center" vertical="center" wrapText="1"/>
    </xf>
    <xf numFmtId="0" fontId="18" fillId="0" borderId="36" xfId="9" applyFont="1" applyFill="1" applyBorder="1" applyAlignment="1">
      <alignment horizontal="center" vertical="center" wrapText="1"/>
    </xf>
    <xf numFmtId="1" fontId="18" fillId="0" borderId="36" xfId="9" applyNumberFormat="1" applyFont="1" applyFill="1" applyBorder="1" applyAlignment="1">
      <alignment horizontal="center" vertical="center" wrapText="1"/>
    </xf>
    <xf numFmtId="0" fontId="15" fillId="0" borderId="36" xfId="0" applyNumberFormat="1" applyFont="1" applyFill="1" applyBorder="1" applyAlignment="1" applyProtection="1">
      <alignment horizontal="center" vertical="center"/>
    </xf>
    <xf numFmtId="0" fontId="15" fillId="0" borderId="37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right" vertical="center"/>
    </xf>
    <xf numFmtId="0" fontId="12" fillId="3" borderId="34" xfId="4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6" fillId="2" borderId="30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476250</xdr:colOff>
      <xdr:row>3</xdr:row>
      <xdr:rowOff>54429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62696" cy="919844"/>
        </a:xfrm>
        <a:prstGeom prst="rect">
          <a:avLst/>
        </a:prstGeom>
      </xdr:spPr>
    </xdr:pic>
    <xdr:clientData/>
  </xdr:twoCellAnchor>
  <xdr:twoCellAnchor editAs="oneCell">
    <xdr:from>
      <xdr:col>16</xdr:col>
      <xdr:colOff>40821</xdr:colOff>
      <xdr:row>0</xdr:row>
      <xdr:rowOff>125188</xdr:rowOff>
    </xdr:from>
    <xdr:to>
      <xdr:col>16</xdr:col>
      <xdr:colOff>1157041</xdr:colOff>
      <xdr:row>2</xdr:row>
      <xdr:rowOff>204108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125188"/>
          <a:ext cx="1116220" cy="677634"/>
        </a:xfrm>
        <a:prstGeom prst="rect">
          <a:avLst/>
        </a:prstGeom>
      </xdr:spPr>
    </xdr:pic>
    <xdr:clientData/>
  </xdr:twoCellAnchor>
  <xdr:oneCellAnchor>
    <xdr:from>
      <xdr:col>0</xdr:col>
      <xdr:colOff>136071</xdr:colOff>
      <xdr:row>3</xdr:row>
      <xdr:rowOff>136072</xdr:rowOff>
    </xdr:from>
    <xdr:ext cx="642473" cy="677333"/>
    <xdr:pic>
      <xdr:nvPicPr>
        <xdr:cNvPr id="4" name="Picture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0617"/>
        <a:stretch/>
      </xdr:blipFill>
      <xdr:spPr>
        <a:xfrm>
          <a:off x="136071" y="1034143"/>
          <a:ext cx="642473" cy="677333"/>
        </a:xfrm>
        <a:prstGeom prst="rect">
          <a:avLst/>
        </a:prstGeom>
      </xdr:spPr>
    </xdr:pic>
    <xdr:clientData/>
  </xdr:oneCellAnchor>
  <xdr:oneCellAnchor>
    <xdr:from>
      <xdr:col>16</xdr:col>
      <xdr:colOff>272143</xdr:colOff>
      <xdr:row>3</xdr:row>
      <xdr:rowOff>0</xdr:rowOff>
    </xdr:from>
    <xdr:ext cx="728382" cy="677333"/>
    <xdr:pic>
      <xdr:nvPicPr>
        <xdr:cNvPr id="5" name="Picture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55351"/>
        <a:stretch/>
      </xdr:blipFill>
      <xdr:spPr>
        <a:xfrm>
          <a:off x="12994822" y="898071"/>
          <a:ext cx="728382" cy="6773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BreakPreview" zoomScale="71" zoomScaleNormal="90" zoomScaleSheetLayoutView="71" workbookViewId="0">
      <selection activeCell="A11" sqref="A11:Q11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5.7109375" style="13" customWidth="1"/>
    <col min="4" max="4" width="27.140625" style="1" customWidth="1"/>
    <col min="5" max="5" width="12.28515625" style="68" customWidth="1"/>
    <col min="6" max="6" width="8.85546875" style="1" customWidth="1"/>
    <col min="7" max="7" width="26.140625" style="1" customWidth="1"/>
    <col min="8" max="12" width="6.140625" style="1" customWidth="1"/>
    <col min="13" max="13" width="10.7109375" style="1" customWidth="1"/>
    <col min="14" max="14" width="10.28515625" style="1" customWidth="1"/>
    <col min="15" max="15" width="10.42578125" style="1" customWidth="1"/>
    <col min="16" max="16" width="13.140625" style="1" customWidth="1"/>
    <col min="17" max="17" width="18.7109375" style="1" customWidth="1"/>
    <col min="18" max="16384" width="9.140625" style="1"/>
  </cols>
  <sheetData>
    <row r="1" spans="1:17" ht="23.25" customHeight="1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23.25" customHeight="1" x14ac:dyDescent="0.2">
      <c r="A2" s="134" t="s">
        <v>48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23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7" ht="23.25" customHeight="1" x14ac:dyDescent="0.2">
      <c r="A4" s="134" t="s">
        <v>49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9" customHeight="1" x14ac:dyDescent="0.2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s="2" customFormat="1" ht="20.25" customHeight="1" x14ac:dyDescent="0.2">
      <c r="A6" s="135" t="s">
        <v>79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</row>
    <row r="7" spans="1:17" s="2" customFormat="1" ht="18" customHeight="1" x14ac:dyDescent="0.2">
      <c r="A7" s="113" t="s">
        <v>15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8" spans="1:17" s="2" customFormat="1" ht="3" customHeight="1" thickBot="1" x14ac:dyDescent="0.25">
      <c r="A8" s="113" t="s">
        <v>41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9" spans="1:17" ht="24" customHeight="1" thickTop="1" x14ac:dyDescent="0.2">
      <c r="A9" s="136" t="s">
        <v>21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8"/>
    </row>
    <row r="10" spans="1:17" ht="18" customHeight="1" x14ac:dyDescent="0.2">
      <c r="A10" s="119" t="s">
        <v>59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1"/>
    </row>
    <row r="11" spans="1:17" ht="19.5" customHeight="1" x14ac:dyDescent="0.2">
      <c r="A11" s="119" t="s">
        <v>83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1"/>
    </row>
    <row r="12" spans="1:17" ht="3.75" customHeight="1" x14ac:dyDescent="0.2">
      <c r="A12" s="108" t="s">
        <v>41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</row>
    <row r="13" spans="1:17" ht="15.75" x14ac:dyDescent="0.2">
      <c r="A13" s="33" t="s">
        <v>46</v>
      </c>
      <c r="B13" s="19"/>
      <c r="C13" s="56"/>
      <c r="D13" s="55"/>
      <c r="E13" s="57"/>
      <c r="F13" s="4"/>
      <c r="G13" s="71" t="s">
        <v>62</v>
      </c>
      <c r="H13" s="4"/>
      <c r="I13" s="4"/>
      <c r="J13" s="4"/>
      <c r="K13" s="4"/>
      <c r="L13" s="4"/>
      <c r="M13" s="4"/>
      <c r="N13" s="4"/>
      <c r="O13" s="4"/>
      <c r="P13" s="45"/>
      <c r="Q13" s="46" t="s">
        <v>60</v>
      </c>
    </row>
    <row r="14" spans="1:17" ht="15.75" x14ac:dyDescent="0.2">
      <c r="A14" s="16" t="s">
        <v>47</v>
      </c>
      <c r="B14" s="12"/>
      <c r="C14" s="12"/>
      <c r="D14" s="70"/>
      <c r="E14" s="58"/>
      <c r="F14" s="5"/>
      <c r="G14" s="72" t="s">
        <v>63</v>
      </c>
      <c r="H14" s="5"/>
      <c r="I14" s="5"/>
      <c r="J14" s="5"/>
      <c r="K14" s="5"/>
      <c r="L14" s="5"/>
      <c r="M14" s="5"/>
      <c r="N14" s="5"/>
      <c r="O14" s="5"/>
      <c r="P14" s="47"/>
      <c r="Q14" s="48" t="s">
        <v>80</v>
      </c>
    </row>
    <row r="15" spans="1:17" ht="15" x14ac:dyDescent="0.2">
      <c r="A15" s="141" t="s">
        <v>9</v>
      </c>
      <c r="B15" s="142"/>
      <c r="C15" s="142"/>
      <c r="D15" s="142"/>
      <c r="E15" s="142"/>
      <c r="F15" s="142"/>
      <c r="G15" s="143"/>
      <c r="H15" s="144" t="s">
        <v>1</v>
      </c>
      <c r="I15" s="142"/>
      <c r="J15" s="142"/>
      <c r="K15" s="142"/>
      <c r="L15" s="142"/>
      <c r="M15" s="142"/>
      <c r="N15" s="142"/>
      <c r="O15" s="142"/>
      <c r="P15" s="142"/>
      <c r="Q15" s="145"/>
    </row>
    <row r="16" spans="1:17" ht="15" x14ac:dyDescent="0.2">
      <c r="A16" s="17" t="s">
        <v>17</v>
      </c>
      <c r="B16" s="34"/>
      <c r="C16" s="34"/>
      <c r="D16" s="10"/>
      <c r="E16" s="59"/>
      <c r="F16" s="10"/>
      <c r="G16" s="11" t="s">
        <v>41</v>
      </c>
      <c r="H16" s="9" t="s">
        <v>57</v>
      </c>
      <c r="I16" s="27"/>
      <c r="J16" s="27"/>
      <c r="K16" s="27"/>
      <c r="L16" s="27"/>
      <c r="M16" s="6"/>
      <c r="N16" s="6"/>
      <c r="O16" s="6"/>
      <c r="P16" s="26"/>
      <c r="Q16" s="18"/>
    </row>
    <row r="17" spans="1:17" ht="15" x14ac:dyDescent="0.2">
      <c r="A17" s="17" t="s">
        <v>18</v>
      </c>
      <c r="B17" s="26"/>
      <c r="C17" s="26"/>
      <c r="D17" s="7"/>
      <c r="E17" s="60"/>
      <c r="F17" s="7"/>
      <c r="G17" s="106" t="s">
        <v>50</v>
      </c>
      <c r="H17" s="9" t="s">
        <v>36</v>
      </c>
      <c r="I17" s="27"/>
      <c r="J17" s="27"/>
      <c r="K17" s="27"/>
      <c r="L17" s="27"/>
      <c r="M17" s="6"/>
      <c r="N17" s="6"/>
      <c r="O17" s="6"/>
      <c r="P17" s="26"/>
      <c r="Q17" s="18"/>
    </row>
    <row r="18" spans="1:17" ht="15" x14ac:dyDescent="0.2">
      <c r="A18" s="17" t="s">
        <v>19</v>
      </c>
      <c r="B18" s="34"/>
      <c r="C18" s="34"/>
      <c r="D18" s="8"/>
      <c r="E18" s="59"/>
      <c r="F18" s="10"/>
      <c r="G18" s="106" t="s">
        <v>51</v>
      </c>
      <c r="H18" s="9" t="s">
        <v>45</v>
      </c>
      <c r="I18" s="27"/>
      <c r="J18" s="27"/>
      <c r="K18" s="27"/>
      <c r="L18" s="27"/>
      <c r="M18" s="6"/>
      <c r="N18" s="6"/>
      <c r="O18" s="6"/>
      <c r="P18" s="26"/>
      <c r="Q18" s="18"/>
    </row>
    <row r="19" spans="1:17" ht="16.5" thickBot="1" x14ac:dyDescent="0.25">
      <c r="A19" s="37" t="s">
        <v>14</v>
      </c>
      <c r="B19" s="24"/>
      <c r="C19" s="24"/>
      <c r="D19" s="23"/>
      <c r="E19" s="61"/>
      <c r="F19" s="36"/>
      <c r="G19" s="107" t="s">
        <v>52</v>
      </c>
      <c r="H19" s="38" t="s">
        <v>37</v>
      </c>
      <c r="I19" s="39"/>
      <c r="J19" s="39"/>
      <c r="K19" s="39"/>
      <c r="L19" s="39"/>
      <c r="M19" s="22"/>
      <c r="N19" s="22"/>
      <c r="O19" s="22"/>
      <c r="P19" s="54">
        <v>25</v>
      </c>
      <c r="Q19" s="40" t="s">
        <v>61</v>
      </c>
    </row>
    <row r="20" spans="1:17" ht="6.75" customHeight="1" thickTop="1" thickBot="1" x14ac:dyDescent="0.25">
      <c r="A20" s="21"/>
      <c r="B20" s="20"/>
      <c r="C20" s="20"/>
      <c r="D20" s="21"/>
      <c r="E20" s="6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35" customFormat="1" ht="21.75" customHeight="1" thickTop="1" x14ac:dyDescent="0.2">
      <c r="A21" s="146" t="s">
        <v>7</v>
      </c>
      <c r="B21" s="111" t="s">
        <v>11</v>
      </c>
      <c r="C21" s="111" t="s">
        <v>40</v>
      </c>
      <c r="D21" s="111" t="s">
        <v>2</v>
      </c>
      <c r="E21" s="139" t="s">
        <v>35</v>
      </c>
      <c r="F21" s="111" t="s">
        <v>8</v>
      </c>
      <c r="G21" s="111" t="s">
        <v>12</v>
      </c>
      <c r="H21" s="114" t="s">
        <v>16</v>
      </c>
      <c r="I21" s="114"/>
      <c r="J21" s="114"/>
      <c r="K21" s="114"/>
      <c r="L21" s="114"/>
      <c r="M21" s="111" t="s">
        <v>39</v>
      </c>
      <c r="N21" s="111" t="s">
        <v>24</v>
      </c>
      <c r="O21" s="111" t="s">
        <v>25</v>
      </c>
      <c r="P21" s="115" t="s">
        <v>23</v>
      </c>
      <c r="Q21" s="117" t="s">
        <v>13</v>
      </c>
    </row>
    <row r="22" spans="1:17" s="35" customFormat="1" ht="18" customHeight="1" x14ac:dyDescent="0.2">
      <c r="A22" s="147"/>
      <c r="B22" s="112"/>
      <c r="C22" s="112"/>
      <c r="D22" s="112"/>
      <c r="E22" s="140"/>
      <c r="F22" s="112"/>
      <c r="G22" s="112"/>
      <c r="H22" s="105">
        <v>1</v>
      </c>
      <c r="I22" s="105">
        <v>2</v>
      </c>
      <c r="J22" s="105">
        <v>3</v>
      </c>
      <c r="K22" s="105">
        <v>4</v>
      </c>
      <c r="L22" s="105">
        <v>5</v>
      </c>
      <c r="M22" s="112"/>
      <c r="N22" s="112"/>
      <c r="O22" s="112"/>
      <c r="P22" s="116"/>
      <c r="Q22" s="118"/>
    </row>
    <row r="23" spans="1:17" s="3" customFormat="1" ht="30.75" customHeight="1" x14ac:dyDescent="0.2">
      <c r="A23" s="41">
        <v>1</v>
      </c>
      <c r="B23" s="42">
        <v>74</v>
      </c>
      <c r="C23" s="69">
        <v>10092428553</v>
      </c>
      <c r="D23" s="43" t="s">
        <v>64</v>
      </c>
      <c r="E23" s="63" t="s">
        <v>65</v>
      </c>
      <c r="F23" s="44" t="s">
        <v>32</v>
      </c>
      <c r="G23" s="84" t="s">
        <v>66</v>
      </c>
      <c r="H23" s="30">
        <v>5</v>
      </c>
      <c r="I23" s="30">
        <v>5</v>
      </c>
      <c r="J23" s="30">
        <v>5</v>
      </c>
      <c r="K23" s="30">
        <v>5</v>
      </c>
      <c r="L23" s="30">
        <v>5</v>
      </c>
      <c r="M23" s="30">
        <v>1</v>
      </c>
      <c r="N23" s="30">
        <f>SUM(H23:L23)</f>
        <v>25</v>
      </c>
      <c r="O23" s="30"/>
      <c r="P23" s="31" t="s">
        <v>32</v>
      </c>
      <c r="Q23" s="32"/>
    </row>
    <row r="24" spans="1:17" s="3" customFormat="1" ht="30.75" customHeight="1" x14ac:dyDescent="0.2">
      <c r="A24" s="41">
        <v>2</v>
      </c>
      <c r="B24" s="42">
        <v>75</v>
      </c>
      <c r="C24" s="69">
        <v>10091576266</v>
      </c>
      <c r="D24" s="43" t="s">
        <v>67</v>
      </c>
      <c r="E24" s="63" t="s">
        <v>68</v>
      </c>
      <c r="F24" s="44" t="s">
        <v>32</v>
      </c>
      <c r="G24" s="84" t="s">
        <v>69</v>
      </c>
      <c r="H24" s="30">
        <v>3</v>
      </c>
      <c r="I24" s="30">
        <v>3</v>
      </c>
      <c r="J24" s="30">
        <v>3</v>
      </c>
      <c r="K24" s="30">
        <v>3</v>
      </c>
      <c r="L24" s="30">
        <v>3</v>
      </c>
      <c r="M24" s="30">
        <v>2</v>
      </c>
      <c r="N24" s="30">
        <f>SUM(H24:L24)</f>
        <v>15</v>
      </c>
      <c r="O24" s="30"/>
      <c r="P24" s="31" t="s">
        <v>32</v>
      </c>
      <c r="Q24" s="32"/>
    </row>
    <row r="25" spans="1:17" s="3" customFormat="1" ht="30.75" customHeight="1" x14ac:dyDescent="0.2">
      <c r="A25" s="41">
        <v>3</v>
      </c>
      <c r="B25" s="42">
        <v>76</v>
      </c>
      <c r="C25" s="69">
        <v>10106932275</v>
      </c>
      <c r="D25" s="43" t="s">
        <v>70</v>
      </c>
      <c r="E25" s="63" t="s">
        <v>71</v>
      </c>
      <c r="F25" s="44" t="s">
        <v>32</v>
      </c>
      <c r="G25" s="84" t="s">
        <v>69</v>
      </c>
      <c r="H25" s="30">
        <v>2</v>
      </c>
      <c r="I25" s="30">
        <v>2</v>
      </c>
      <c r="J25" s="30">
        <v>2</v>
      </c>
      <c r="K25" s="30">
        <v>2</v>
      </c>
      <c r="L25" s="30">
        <v>2</v>
      </c>
      <c r="M25" s="30">
        <v>3</v>
      </c>
      <c r="N25" s="30">
        <f>SUM(H25:L25)</f>
        <v>10</v>
      </c>
      <c r="O25" s="30"/>
      <c r="P25" s="31" t="s">
        <v>32</v>
      </c>
      <c r="Q25" s="32"/>
    </row>
    <row r="26" spans="1:17" s="3" customFormat="1" ht="30.75" customHeight="1" x14ac:dyDescent="0.2">
      <c r="A26" s="41">
        <v>4</v>
      </c>
      <c r="B26" s="42">
        <v>98</v>
      </c>
      <c r="C26" s="69"/>
      <c r="D26" s="43" t="s">
        <v>72</v>
      </c>
      <c r="E26" s="63" t="s">
        <v>73</v>
      </c>
      <c r="F26" s="44" t="s">
        <v>32</v>
      </c>
      <c r="G26" s="84" t="s">
        <v>74</v>
      </c>
      <c r="H26" s="30">
        <v>1</v>
      </c>
      <c r="I26" s="30">
        <v>1</v>
      </c>
      <c r="J26" s="30">
        <v>1</v>
      </c>
      <c r="K26" s="30">
        <v>1</v>
      </c>
      <c r="L26" s="30">
        <v>1</v>
      </c>
      <c r="M26" s="30">
        <v>4</v>
      </c>
      <c r="N26" s="30">
        <f>SUM(H26:L26)</f>
        <v>5</v>
      </c>
      <c r="O26" s="30"/>
      <c r="P26" s="31"/>
      <c r="Q26" s="32"/>
    </row>
    <row r="27" spans="1:17" s="3" customFormat="1" ht="30.75" customHeight="1" x14ac:dyDescent="0.2">
      <c r="A27" s="41" t="s">
        <v>82</v>
      </c>
      <c r="B27" s="42">
        <v>92</v>
      </c>
      <c r="C27" s="69"/>
      <c r="D27" s="43" t="s">
        <v>75</v>
      </c>
      <c r="E27" s="63" t="s">
        <v>76</v>
      </c>
      <c r="F27" s="44" t="s">
        <v>32</v>
      </c>
      <c r="G27" s="84" t="s">
        <v>58</v>
      </c>
      <c r="H27" s="30"/>
      <c r="I27" s="30"/>
      <c r="J27" s="30"/>
      <c r="K27" s="30"/>
      <c r="L27" s="30"/>
      <c r="M27" s="30">
        <v>5</v>
      </c>
      <c r="N27" s="30"/>
      <c r="O27" s="30"/>
      <c r="P27" s="31"/>
      <c r="Q27" s="32"/>
    </row>
    <row r="28" spans="1:17" s="3" customFormat="1" ht="30.75" customHeight="1" thickBot="1" x14ac:dyDescent="0.25">
      <c r="A28" s="92" t="s">
        <v>81</v>
      </c>
      <c r="B28" s="93">
        <v>99</v>
      </c>
      <c r="C28" s="94">
        <v>10107235302</v>
      </c>
      <c r="D28" s="95" t="s">
        <v>77</v>
      </c>
      <c r="E28" s="96" t="s">
        <v>78</v>
      </c>
      <c r="F28" s="97" t="s">
        <v>32</v>
      </c>
      <c r="G28" s="98" t="s">
        <v>66</v>
      </c>
      <c r="H28" s="99"/>
      <c r="I28" s="99"/>
      <c r="J28" s="99"/>
      <c r="K28" s="99"/>
      <c r="L28" s="99"/>
      <c r="M28" s="99">
        <v>6</v>
      </c>
      <c r="N28" s="99"/>
      <c r="O28" s="99"/>
      <c r="P28" s="100"/>
      <c r="Q28" s="101"/>
    </row>
    <row r="29" spans="1:17" ht="8.25" customHeight="1" thickTop="1" thickBot="1" x14ac:dyDescent="0.25">
      <c r="A29" s="21"/>
      <c r="B29" s="20"/>
      <c r="C29" s="20"/>
      <c r="D29" s="21"/>
      <c r="E29" s="6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ht="15.75" thickTop="1" x14ac:dyDescent="0.2">
      <c r="A30" s="128" t="s">
        <v>5</v>
      </c>
      <c r="B30" s="129"/>
      <c r="C30" s="129"/>
      <c r="D30" s="129"/>
      <c r="E30" s="82"/>
      <c r="F30" s="82"/>
      <c r="G30" s="129" t="s">
        <v>6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30"/>
    </row>
    <row r="31" spans="1:17" ht="15" x14ac:dyDescent="0.2">
      <c r="A31" s="83" t="s">
        <v>53</v>
      </c>
      <c r="B31" s="26"/>
      <c r="C31" s="79"/>
      <c r="D31" s="19"/>
      <c r="E31" s="64"/>
      <c r="F31" s="19"/>
      <c r="G31" s="28" t="s">
        <v>33</v>
      </c>
      <c r="H31" s="52">
        <v>4</v>
      </c>
      <c r="O31" s="49"/>
      <c r="P31" s="85" t="s">
        <v>31</v>
      </c>
      <c r="Q31" s="86">
        <f>COUNTIF(F23:F28,"ЗМС")</f>
        <v>0</v>
      </c>
    </row>
    <row r="32" spans="1:17" ht="15" x14ac:dyDescent="0.2">
      <c r="A32" s="83" t="s">
        <v>54</v>
      </c>
      <c r="B32" s="26"/>
      <c r="C32" s="80"/>
      <c r="D32" s="25"/>
      <c r="E32" s="65"/>
      <c r="F32" s="25"/>
      <c r="G32" s="28" t="s">
        <v>26</v>
      </c>
      <c r="H32" s="52">
        <f>H33+H37</f>
        <v>6</v>
      </c>
      <c r="O32" s="14"/>
      <c r="P32" s="87" t="s">
        <v>20</v>
      </c>
      <c r="Q32" s="88">
        <f>COUNTIF(F23:F28,"МСМК")</f>
        <v>0</v>
      </c>
    </row>
    <row r="33" spans="1:17" ht="15" x14ac:dyDescent="0.2">
      <c r="A33" s="83" t="s">
        <v>55</v>
      </c>
      <c r="B33" s="26"/>
      <c r="C33" s="53"/>
      <c r="D33" s="25"/>
      <c r="E33" s="65"/>
      <c r="F33" s="25"/>
      <c r="G33" s="28" t="s">
        <v>27</v>
      </c>
      <c r="H33" s="52">
        <f>H34+H35+H36</f>
        <v>5</v>
      </c>
      <c r="O33" s="14"/>
      <c r="P33" s="87" t="s">
        <v>22</v>
      </c>
      <c r="Q33" s="88">
        <f>COUNTIF(F23:F28,"МС")</f>
        <v>0</v>
      </c>
    </row>
    <row r="34" spans="1:17" ht="15" x14ac:dyDescent="0.2">
      <c r="A34" s="83" t="s">
        <v>56</v>
      </c>
      <c r="B34" s="26"/>
      <c r="C34" s="53"/>
      <c r="D34" s="25"/>
      <c r="E34" s="65"/>
      <c r="F34" s="25"/>
      <c r="G34" s="28" t="s">
        <v>28</v>
      </c>
      <c r="H34" s="52">
        <f>COUNT(A23:A28)</f>
        <v>4</v>
      </c>
      <c r="O34" s="14"/>
      <c r="P34" s="87" t="s">
        <v>32</v>
      </c>
      <c r="Q34" s="88">
        <f>COUNTIF(F23:F28,"КМС")</f>
        <v>6</v>
      </c>
    </row>
    <row r="35" spans="1:17" ht="15" x14ac:dyDescent="0.2">
      <c r="A35" s="50"/>
      <c r="B35" s="7"/>
      <c r="C35" s="81"/>
      <c r="D35" s="25"/>
      <c r="E35" s="65"/>
      <c r="F35" s="25"/>
      <c r="G35" s="28" t="s">
        <v>29</v>
      </c>
      <c r="H35" s="52">
        <f>COUNTIF(A23:A28,"НФ")</f>
        <v>0</v>
      </c>
      <c r="O35" s="14"/>
      <c r="P35" s="87" t="s">
        <v>38</v>
      </c>
      <c r="Q35" s="88">
        <f>COUNTIF(F23:F28,"1 СР")</f>
        <v>0</v>
      </c>
    </row>
    <row r="36" spans="1:17" ht="15" x14ac:dyDescent="0.2">
      <c r="A36" s="29"/>
      <c r="B36" s="26"/>
      <c r="C36" s="53"/>
      <c r="D36" s="25"/>
      <c r="E36" s="65"/>
      <c r="F36" s="25"/>
      <c r="G36" s="28" t="s">
        <v>34</v>
      </c>
      <c r="H36" s="52">
        <f>COUNTIF(A23:A28,"ДСКВ")</f>
        <v>1</v>
      </c>
      <c r="O36" s="14"/>
      <c r="P36" s="87" t="s">
        <v>43</v>
      </c>
      <c r="Q36" s="88">
        <f>COUNTIF(F23:F28,"2 СР")</f>
        <v>0</v>
      </c>
    </row>
    <row r="37" spans="1:17" ht="15" x14ac:dyDescent="0.2">
      <c r="A37" s="29"/>
      <c r="B37" s="26"/>
      <c r="C37" s="53"/>
      <c r="D37" s="25"/>
      <c r="E37" s="65"/>
      <c r="F37" s="25"/>
      <c r="G37" s="28" t="s">
        <v>30</v>
      </c>
      <c r="H37" s="89">
        <f>COUNTIF(A23:A28,"НС")</f>
        <v>1</v>
      </c>
      <c r="O37" s="14"/>
      <c r="P37" s="90" t="s">
        <v>44</v>
      </c>
      <c r="Q37" s="91">
        <f>COUNTIF(F23:F28,"3 СР")</f>
        <v>0</v>
      </c>
    </row>
    <row r="38" spans="1:17" ht="4.5" customHeight="1" x14ac:dyDescent="0.2">
      <c r="A38" s="50"/>
      <c r="B38" s="15"/>
      <c r="C38" s="15"/>
      <c r="D38" s="7"/>
      <c r="E38" s="6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1"/>
    </row>
    <row r="39" spans="1:17" ht="15.75" x14ac:dyDescent="0.2">
      <c r="A39" s="133" t="s">
        <v>3</v>
      </c>
      <c r="B39" s="131"/>
      <c r="C39" s="131"/>
      <c r="D39" s="131"/>
      <c r="E39" s="131" t="s">
        <v>10</v>
      </c>
      <c r="F39" s="131"/>
      <c r="G39" s="131"/>
      <c r="H39" s="131" t="s">
        <v>4</v>
      </c>
      <c r="I39" s="131"/>
      <c r="J39" s="131"/>
      <c r="K39" s="131"/>
      <c r="L39" s="131"/>
      <c r="M39" s="131"/>
      <c r="N39" s="131" t="s">
        <v>42</v>
      </c>
      <c r="O39" s="131"/>
      <c r="P39" s="131"/>
      <c r="Q39" s="132"/>
    </row>
    <row r="40" spans="1:17" s="77" customFormat="1" ht="15.75" x14ac:dyDescent="0.2">
      <c r="A40" s="73"/>
      <c r="B40" s="74"/>
      <c r="C40" s="74"/>
      <c r="D40" s="74"/>
      <c r="E40" s="74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6"/>
    </row>
    <row r="41" spans="1:17" s="77" customFormat="1" ht="15.75" x14ac:dyDescent="0.2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8"/>
    </row>
    <row r="42" spans="1:17" x14ac:dyDescent="0.2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03"/>
      <c r="N42" s="123"/>
      <c r="O42" s="123"/>
      <c r="P42" s="123"/>
      <c r="Q42" s="124"/>
    </row>
    <row r="43" spans="1:17" x14ac:dyDescent="0.2">
      <c r="A43" s="102"/>
      <c r="B43" s="103"/>
      <c r="C43" s="103"/>
      <c r="D43" s="103"/>
      <c r="E43" s="67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4"/>
    </row>
    <row r="44" spans="1:17" x14ac:dyDescent="0.2">
      <c r="A44" s="102"/>
      <c r="B44" s="103"/>
      <c r="C44" s="103"/>
      <c r="D44" s="103"/>
      <c r="E44" s="67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4"/>
    </row>
    <row r="45" spans="1:17" ht="16.5" thickBot="1" x14ac:dyDescent="0.25">
      <c r="A45" s="127" t="s">
        <v>41</v>
      </c>
      <c r="B45" s="125"/>
      <c r="C45" s="125"/>
      <c r="D45" s="125"/>
      <c r="E45" s="125" t="str">
        <f>G17</f>
        <v>ЖЕРЕБЦОВА М.С. (ВК, г. ЧИТА)</v>
      </c>
      <c r="F45" s="125"/>
      <c r="G45" s="125"/>
      <c r="H45" s="125" t="str">
        <f>G18</f>
        <v>КЛЮЧНИКОВА О.А. (ВК, г. ЧИТА)</v>
      </c>
      <c r="I45" s="125"/>
      <c r="J45" s="125"/>
      <c r="K45" s="125"/>
      <c r="L45" s="125"/>
      <c r="M45" s="125"/>
      <c r="N45" s="125" t="str">
        <f>G19</f>
        <v>ЛЕБЕДЕВ А.Ю. (ВК, г. ХАБАРОВСК)</v>
      </c>
      <c r="O45" s="125"/>
      <c r="P45" s="125"/>
      <c r="Q45" s="126"/>
    </row>
    <row r="46" spans="1:17" ht="13.5" thickTop="1" x14ac:dyDescent="0.2"/>
  </sheetData>
  <sortState ref="B23:AC32">
    <sortCondition descending="1" ref="N23:N32"/>
  </sortState>
  <mergeCells count="40">
    <mergeCell ref="A1:Q1"/>
    <mergeCell ref="A2:Q2"/>
    <mergeCell ref="A3:Q3"/>
    <mergeCell ref="A4:Q4"/>
    <mergeCell ref="O21:O22"/>
    <mergeCell ref="A6:Q6"/>
    <mergeCell ref="A7:Q7"/>
    <mergeCell ref="A9:Q9"/>
    <mergeCell ref="D21:D22"/>
    <mergeCell ref="E21:E22"/>
    <mergeCell ref="F21:F22"/>
    <mergeCell ref="G21:G22"/>
    <mergeCell ref="A15:G15"/>
    <mergeCell ref="H15:Q15"/>
    <mergeCell ref="A21:A22"/>
    <mergeCell ref="A5:Q5"/>
    <mergeCell ref="A30:D30"/>
    <mergeCell ref="G30:Q30"/>
    <mergeCell ref="N39:Q39"/>
    <mergeCell ref="E39:G39"/>
    <mergeCell ref="H39:M39"/>
    <mergeCell ref="A39:D39"/>
    <mergeCell ref="A42:E42"/>
    <mergeCell ref="F42:L42"/>
    <mergeCell ref="N42:Q42"/>
    <mergeCell ref="N45:Q45"/>
    <mergeCell ref="E45:G45"/>
    <mergeCell ref="H45:M45"/>
    <mergeCell ref="A45:D45"/>
    <mergeCell ref="A12:Q12"/>
    <mergeCell ref="B21:B22"/>
    <mergeCell ref="C21:C22"/>
    <mergeCell ref="A8:Q8"/>
    <mergeCell ref="H21:L21"/>
    <mergeCell ref="M21:M22"/>
    <mergeCell ref="N21:N22"/>
    <mergeCell ref="P21:P22"/>
    <mergeCell ref="Q21:Q22"/>
    <mergeCell ref="A10:Q10"/>
    <mergeCell ref="A11:Q11"/>
  </mergeCells>
  <conditionalFormatting sqref="M40:M44 M46:M1048576 N45 N39 M38 M1:M14 M16:M29 G31:G37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73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кустадинчев роман</cp:lastModifiedBy>
  <cp:lastPrinted>2021-05-18T13:50:02Z</cp:lastPrinted>
  <dcterms:created xsi:type="dcterms:W3CDTF">1996-10-08T23:32:33Z</dcterms:created>
  <dcterms:modified xsi:type="dcterms:W3CDTF">2022-12-07T13:59:57Z</dcterms:modified>
</cp:coreProperties>
</file>