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время'!$A$1:$K$59</definedName>
  </definedNames>
  <calcPr calcId="145621"/>
</workbook>
</file>

<file path=xl/calcChain.xml><?xml version="1.0" encoding="utf-8"?>
<calcChain xmlns="http://schemas.openxmlformats.org/spreadsheetml/2006/main">
  <c r="H50" i="106" l="1"/>
  <c r="K51" i="106"/>
  <c r="K50" i="106"/>
  <c r="K49" i="106"/>
  <c r="K48" i="106"/>
  <c r="I59" i="106" l="1"/>
  <c r="H51" i="106" l="1"/>
  <c r="H49" i="106" l="1"/>
  <c r="H48" i="106"/>
  <c r="K47" i="106"/>
  <c r="K46" i="106"/>
  <c r="K45" i="106"/>
  <c r="H47" i="106" l="1"/>
  <c r="H46" i="106" s="1"/>
  <c r="E59" i="106" l="1"/>
  <c r="A59" i="106"/>
</calcChain>
</file>

<file path=xl/sharedStrings.xml><?xml version="1.0" encoding="utf-8"?>
<sst xmlns="http://schemas.openxmlformats.org/spreadsheetml/2006/main" count="214" uniqueCount="174">
  <si>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</si>
  <si>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</si>
  <si>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</si>
  <si>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</si>
  <si>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</si>
  <si>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</si>
  <si>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</si>
  <si>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</si>
  <si>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</si>
  <si>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</si>
  <si>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</si>
  <si>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</si>
  <si>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</si>
  <si>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</si>
  <si>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</si>
  <si>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</si>
  <si>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</si>
  <si>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</si>
  <si>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</si>
  <si>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</si>
  <si>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</si>
  <si>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</si>
  <si>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</si>
  <si>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</si>
  <si>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</si>
  <si>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</si>
  <si>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</si>
  <si>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</si>
  <si>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</si>
  <si>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</si>
  <si>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</si>
  <si>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</si>
  <si>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</si>
  <si>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</si>
  <si>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</si>
  <si>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</si>
  <si>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</si>
  <si>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</si>
  <si>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</si>
  <si>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</si>
  <si>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</si>
  <si>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</si>
  <si>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</si>
  <si>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</si>
  <si>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</si>
  <si>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</si>
  <si>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</si>
  <si>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</si>
  <si>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</si>
  <si>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</si>
  <si>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</si>
  <si>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</si>
  <si>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</si>
  <si>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</si>
  <si>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</si>
  <si>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</si>
  <si>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</si>
  <si>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</si>
  <si>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</si>
  <si>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</si>
  <si>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</si>
  <si>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</si>
  <si>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</si>
  <si>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131</t>
  </si>
  <si>
    <t>10130163371</t>
  </si>
  <si>
    <t>Хаиров Максим</t>
  </si>
  <si>
    <t>17.04.2010</t>
  </si>
  <si>
    <t>Удмуртская Республика</t>
  </si>
  <si>
    <t>587</t>
  </si>
  <si>
    <t>10090052457</t>
  </si>
  <si>
    <t>Славин Иван</t>
  </si>
  <si>
    <t>19.06.2011</t>
  </si>
  <si>
    <t>Пензенская обл.</t>
  </si>
  <si>
    <t>69</t>
  </si>
  <si>
    <t>10090374678</t>
  </si>
  <si>
    <t>Семин Максим</t>
  </si>
  <si>
    <t>27.11.2010</t>
  </si>
  <si>
    <t>Мордовия</t>
  </si>
  <si>
    <t>589</t>
  </si>
  <si>
    <t>10090058117</t>
  </si>
  <si>
    <t>Оплюшкин Роман</t>
  </si>
  <si>
    <t>19.04.2010</t>
  </si>
  <si>
    <t>111</t>
  </si>
  <si>
    <t>10092416833</t>
  </si>
  <si>
    <t>Зольников Илья</t>
  </si>
  <si>
    <t>29.01.2010</t>
  </si>
  <si>
    <t>1 сп.юн.р.</t>
  </si>
  <si>
    <t>0:00:45,59</t>
  </si>
  <si>
    <t>188</t>
  </si>
  <si>
    <t>10143151267</t>
  </si>
  <si>
    <t>Луньков Владислав</t>
  </si>
  <si>
    <t>09.12.2011</t>
  </si>
  <si>
    <t>10090064278</t>
  </si>
  <si>
    <t>Тарасов Егор</t>
  </si>
  <si>
    <t>14.01.2011</t>
  </si>
  <si>
    <t>58</t>
  </si>
  <si>
    <t>10103547783</t>
  </si>
  <si>
    <t>Баранов Сергей</t>
  </si>
  <si>
    <t>06.04.2011</t>
  </si>
  <si>
    <t>581</t>
  </si>
  <si>
    <t>10100114589</t>
  </si>
  <si>
    <t>Алексеев Олег</t>
  </si>
  <si>
    <t>18.07.2010</t>
  </si>
  <si>
    <t>45</t>
  </si>
  <si>
    <t>10142759227</t>
  </si>
  <si>
    <t>Ихсанов Рамиль</t>
  </si>
  <si>
    <t>12.07.2011</t>
  </si>
  <si>
    <t>47</t>
  </si>
  <si>
    <t>10127773131</t>
  </si>
  <si>
    <t>Куличенко Юрий</t>
  </si>
  <si>
    <t>24.01.2010</t>
  </si>
  <si>
    <t>37</t>
  </si>
  <si>
    <t>10149340777</t>
  </si>
  <si>
    <t>Абубякяров Рафис</t>
  </si>
  <si>
    <t>05.04.2010</t>
  </si>
  <si>
    <t>75</t>
  </si>
  <si>
    <t>10091231817</t>
  </si>
  <si>
    <t>Нуриев Данис</t>
  </si>
  <si>
    <t>36</t>
  </si>
  <si>
    <t>10138728370</t>
  </si>
  <si>
    <t>Гришкин Тимофей</t>
  </si>
  <si>
    <t>12.05.2010</t>
  </si>
  <si>
    <t>22</t>
  </si>
  <si>
    <t>10112970325</t>
  </si>
  <si>
    <t>Дмитриев Матвей</t>
  </si>
  <si>
    <t>07.09.2011</t>
  </si>
  <si>
    <t>757</t>
  </si>
  <si>
    <t>10149843358</t>
  </si>
  <si>
    <t>Тюганков Артем</t>
  </si>
  <si>
    <t>23.02.2011</t>
  </si>
  <si>
    <t>МЕЖРЕГИОНАЛЬНЫЕ СОРЕВНОВАНИЯ (ППФО)</t>
  </si>
  <si>
    <t>№ ЕКП 2024: 2008580018019394</t>
  </si>
  <si>
    <t>ДАТА ПРОВЕДЕНИЯ: 20 июня 2024г.</t>
  </si>
  <si>
    <t>0:00:39,47</t>
  </si>
  <si>
    <t>72</t>
  </si>
  <si>
    <t>10080979725</t>
  </si>
  <si>
    <t>Матинов Артем</t>
  </si>
  <si>
    <t>31.05.2010</t>
  </si>
  <si>
    <t>0:00:40,72</t>
  </si>
  <si>
    <t>0:00:41,75</t>
  </si>
  <si>
    <t>222</t>
  </si>
  <si>
    <t>10090417017</t>
  </si>
  <si>
    <t>Моршна Матвей</t>
  </si>
  <si>
    <t>10.05.2010</t>
  </si>
  <si>
    <t>0:00:41,76</t>
  </si>
  <si>
    <t>0:00:41,94</t>
  </si>
  <si>
    <t>0:00:42,37</t>
  </si>
  <si>
    <t>0:00:42,53</t>
  </si>
  <si>
    <t>999</t>
  </si>
  <si>
    <t>10129837110</t>
  </si>
  <si>
    <t>Чапоргин Кирилл</t>
  </si>
  <si>
    <t>17.07.2011</t>
  </si>
  <si>
    <t>0:00:43,32</t>
  </si>
  <si>
    <t>0:00:43,79</t>
  </si>
  <si>
    <t>31</t>
  </si>
  <si>
    <t>10144645875</t>
  </si>
  <si>
    <t>Пименов Дмитрий</t>
  </si>
  <si>
    <t>12.05.2011</t>
  </si>
  <si>
    <t>0:00:44,88</t>
  </si>
  <si>
    <t>07.01.2011</t>
  </si>
  <si>
    <t>0:00:45,03</t>
  </si>
  <si>
    <t>0:00:45,22</t>
  </si>
  <si>
    <t>0:00:46,11</t>
  </si>
  <si>
    <t>0:00:46,18</t>
  </si>
  <si>
    <t>0:00:46,65</t>
  </si>
  <si>
    <t>0:00:47,25</t>
  </si>
  <si>
    <t>24</t>
  </si>
  <si>
    <t>10149670172</t>
  </si>
  <si>
    <t>Суняев Константин</t>
  </si>
  <si>
    <t>01.12.2011</t>
  </si>
  <si>
    <t>0:00:47,96</t>
  </si>
  <si>
    <t>0:00:51,06</t>
  </si>
  <si>
    <t>0:00:51,94</t>
  </si>
  <si>
    <t>0:00:54,03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</si>
</sst>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5" fontId="22" fillId="0" borderId="21" xfId="0" applyNumberFormat="1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1" xfId="2" applyFont="1" applyBorder="1" applyAlignment="1">
      <alignment horizontal="left" vertical="center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359833</xdr:colOff>
      <xdr:row>0</xdr:row>
      <xdr:rowOff>20531</xdr:rowOff>
    </xdr:from>
    <xdr:to>
      <xdr:col>10</xdr:col>
      <xdr:colOff>995892</xdr:colOff>
      <xdr:row>3</xdr:row>
      <xdr:rowOff>231207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0" y="20531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10583</xdr:colOff>
      <xdr:row>0</xdr:row>
      <xdr:rowOff>74083</xdr:rowOff>
    </xdr:from>
    <xdr:to>
      <xdr:col>2</xdr:col>
      <xdr:colOff>25400</xdr:colOff>
      <xdr:row>3</xdr:row>
      <xdr:rowOff>251883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4083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63"/>
  <sheetViews>
    <sheetView tabSelected="1" view="pageBreakPreview" topLeftCell="A13" zoomScale="90" zoomScaleNormal="70" zoomScaleSheetLayoutView="90" zoomScalePageLayoutView="50" workbookViewId="0">
      <selection activeCell="G44" sqref="G44:K44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6.140625" style="26" customWidth="1"/>
    <col min="4" max="4" width="22.5703125" style="1" customWidth="1"/>
    <col min="5" max="5" width="11.7109375" style="11" customWidth="1"/>
    <col min="6" max="6" width="12.28515625" style="1" customWidth="1"/>
    <col min="7" max="7" width="27.85546875" style="1" customWidth="1"/>
    <col min="8" max="8" width="14.42578125" style="21" customWidth="1"/>
    <col min="9" max="9" width="5.5703125" style="21" customWidth="1"/>
    <col min="10" max="10" width="13.140625" style="1" customWidth="1"/>
    <col min="11" max="11" width="15" style="1" customWidth="1"/>
    <col min="12" max="16384" width="9.140625" style="1"/>
  </cols>
  <sheetData>
    <row r="1" spans="1:11" customFormat="1" ht="21" x14ac:dyDescent="0.2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customFormat="1" ht="21" x14ac:dyDescent="0.2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customFormat="1" ht="21" x14ac:dyDescent="0.2">
      <c r="A3" s="96" t="s">
        <v>55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customFormat="1" ht="21" x14ac:dyDescent="0.2">
      <c r="A4" s="96" t="s">
        <v>56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customFormat="1" ht="21" x14ac:dyDescent="0.2">
      <c r="A5" s="96" t="s">
        <v>57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customFormat="1" ht="28.5" x14ac:dyDescent="0.2">
      <c r="A6" s="97" t="s">
        <v>130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1" x14ac:dyDescent="0.2">
      <c r="A7" s="98" t="s">
        <v>11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customFormat="1" ht="21.75" thickBot="1" x14ac:dyDescent="0.25">
      <c r="A8" s="99" t="s">
        <v>24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thickTop="1" x14ac:dyDescent="0.2">
      <c r="A9" s="100" t="s">
        <v>16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">
      <c r="A10" s="103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9.5" customHeight="1" x14ac:dyDescent="0.2">
      <c r="A11" s="103" t="s">
        <v>47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11" ht="5.25" customHeight="1" x14ac:dyDescent="0.2">
      <c r="A12" s="93" t="s">
        <v>24</v>
      </c>
      <c r="B12" s="94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5.75" x14ac:dyDescent="0.2">
      <c r="A13" s="106" t="s">
        <v>58</v>
      </c>
      <c r="B13" s="107"/>
      <c r="C13" s="107"/>
      <c r="D13" s="107"/>
      <c r="E13" s="2"/>
      <c r="F13" s="86" t="s">
        <v>54</v>
      </c>
      <c r="G13" s="86"/>
      <c r="H13" s="12"/>
      <c r="I13" s="12"/>
      <c r="J13" s="3"/>
      <c r="K13" s="4" t="s">
        <v>44</v>
      </c>
    </row>
    <row r="14" spans="1:11" ht="15.75" x14ac:dyDescent="0.2">
      <c r="A14" s="108" t="s">
        <v>132</v>
      </c>
      <c r="B14" s="109"/>
      <c r="C14" s="109"/>
      <c r="D14" s="109"/>
      <c r="E14" s="5"/>
      <c r="F14" s="31" t="s">
        <v>51</v>
      </c>
      <c r="G14" s="31"/>
      <c r="H14" s="13"/>
      <c r="I14" s="13"/>
      <c r="J14" s="6"/>
      <c r="K14" s="7" t="s">
        <v>131</v>
      </c>
    </row>
    <row r="15" spans="1:11" ht="15" x14ac:dyDescent="0.2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" t="s">
        <v>52</v>
      </c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7" t="s">
        <v>53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7" t="s">
        <v>60</v>
      </c>
      <c r="H18" s="43" t="s">
        <v>32</v>
      </c>
      <c r="I18" s="44"/>
      <c r="J18" s="44"/>
      <c r="K18" s="62" t="s">
        <v>61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88" t="s">
        <v>62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1.5" customHeight="1" x14ac:dyDescent="0.2">
      <c r="A21" s="89" t="s">
        <v>4</v>
      </c>
      <c r="B21" s="90" t="s">
        <v>8</v>
      </c>
      <c r="C21" s="90" t="s">
        <v>23</v>
      </c>
      <c r="D21" s="90" t="s">
        <v>1</v>
      </c>
      <c r="E21" s="91" t="s">
        <v>22</v>
      </c>
      <c r="F21" s="90" t="s">
        <v>5</v>
      </c>
      <c r="G21" s="90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4" customFormat="1" ht="24.95" customHeight="1" x14ac:dyDescent="0.25">
      <c r="A22" s="92">
        <v>1</v>
      </c>
      <c r="B22" s="129" t="s">
        <v>63</v>
      </c>
      <c r="C22" s="129" t="s">
        <v>64</v>
      </c>
      <c r="D22" s="129" t="s">
        <v>65</v>
      </c>
      <c r="E22" s="129" t="s">
        <v>66</v>
      </c>
      <c r="F22" s="129" t="s">
        <v>50</v>
      </c>
      <c r="G22" s="129" t="s">
        <v>67</v>
      </c>
      <c r="H22" s="129" t="s">
        <v>133</v>
      </c>
      <c r="I22" s="81"/>
      <c r="J22" s="72"/>
      <c r="K22" s="73"/>
    </row>
    <row r="23" spans="1:11" s="74" customFormat="1" ht="24.95" customHeight="1" x14ac:dyDescent="0.25">
      <c r="A23" s="92">
        <v>2</v>
      </c>
      <c r="B23" s="129" t="s">
        <v>134</v>
      </c>
      <c r="C23" s="129" t="s">
        <v>135</v>
      </c>
      <c r="D23" s="129" t="s">
        <v>136</v>
      </c>
      <c r="E23" s="129" t="s">
        <v>137</v>
      </c>
      <c r="F23" s="129" t="s">
        <v>50</v>
      </c>
      <c r="G23" s="129" t="s">
        <v>77</v>
      </c>
      <c r="H23" s="129" t="s">
        <v>138</v>
      </c>
      <c r="I23" s="81"/>
      <c r="J23" s="75"/>
      <c r="K23" s="76"/>
    </row>
    <row r="24" spans="1:11" s="74" customFormat="1" ht="24.95" customHeight="1" x14ac:dyDescent="0.25">
      <c r="A24" s="92">
        <v>3</v>
      </c>
      <c r="B24" s="129" t="s">
        <v>68</v>
      </c>
      <c r="C24" s="129" t="s">
        <v>69</v>
      </c>
      <c r="D24" s="129" t="s">
        <v>70</v>
      </c>
      <c r="E24" s="129" t="s">
        <v>71</v>
      </c>
      <c r="F24" s="129" t="s">
        <v>49</v>
      </c>
      <c r="G24" s="129" t="s">
        <v>72</v>
      </c>
      <c r="H24" s="129" t="s">
        <v>139</v>
      </c>
      <c r="I24" s="81"/>
      <c r="J24" s="75"/>
      <c r="K24" s="76"/>
    </row>
    <row r="25" spans="1:11" s="74" customFormat="1" ht="24.95" customHeight="1" x14ac:dyDescent="0.25">
      <c r="A25" s="92">
        <v>4</v>
      </c>
      <c r="B25" s="129" t="s">
        <v>140</v>
      </c>
      <c r="C25" s="129" t="s">
        <v>141</v>
      </c>
      <c r="D25" s="129" t="s">
        <v>142</v>
      </c>
      <c r="E25" s="129" t="s">
        <v>143</v>
      </c>
      <c r="F25" s="129" t="s">
        <v>86</v>
      </c>
      <c r="G25" s="129" t="s">
        <v>77</v>
      </c>
      <c r="H25" s="129" t="s">
        <v>144</v>
      </c>
      <c r="I25" s="81"/>
      <c r="J25" s="75"/>
      <c r="K25" s="77"/>
    </row>
    <row r="26" spans="1:11" s="74" customFormat="1" ht="24.95" customHeight="1" x14ac:dyDescent="0.25">
      <c r="A26" s="92">
        <v>5</v>
      </c>
      <c r="B26" s="129" t="s">
        <v>73</v>
      </c>
      <c r="C26" s="129" t="s">
        <v>74</v>
      </c>
      <c r="D26" s="129" t="s">
        <v>75</v>
      </c>
      <c r="E26" s="129" t="s">
        <v>76</v>
      </c>
      <c r="F26" s="129" t="s">
        <v>50</v>
      </c>
      <c r="G26" s="129" t="s">
        <v>77</v>
      </c>
      <c r="H26" s="129" t="s">
        <v>145</v>
      </c>
      <c r="I26" s="81"/>
      <c r="J26" s="75"/>
      <c r="K26" s="77"/>
    </row>
    <row r="27" spans="1:11" s="74" customFormat="1" ht="24.95" customHeight="1" x14ac:dyDescent="0.25">
      <c r="A27" s="92">
        <v>6</v>
      </c>
      <c r="B27" s="129" t="s">
        <v>78</v>
      </c>
      <c r="C27" s="129" t="s">
        <v>79</v>
      </c>
      <c r="D27" s="129" t="s">
        <v>80</v>
      </c>
      <c r="E27" s="129" t="s">
        <v>81</v>
      </c>
      <c r="F27" s="129" t="s">
        <v>48</v>
      </c>
      <c r="G27" s="129" t="s">
        <v>72</v>
      </c>
      <c r="H27" s="129" t="s">
        <v>146</v>
      </c>
      <c r="I27" s="81"/>
      <c r="J27" s="75"/>
      <c r="K27" s="77"/>
    </row>
    <row r="28" spans="1:11" s="74" customFormat="1" ht="24.95" customHeight="1" x14ac:dyDescent="0.25">
      <c r="A28" s="92">
        <v>7</v>
      </c>
      <c r="B28" s="129" t="s">
        <v>82</v>
      </c>
      <c r="C28" s="129" t="s">
        <v>83</v>
      </c>
      <c r="D28" s="129" t="s">
        <v>84</v>
      </c>
      <c r="E28" s="129" t="s">
        <v>85</v>
      </c>
      <c r="F28" s="129" t="s">
        <v>48</v>
      </c>
      <c r="G28" s="129" t="s">
        <v>72</v>
      </c>
      <c r="H28" s="129" t="s">
        <v>147</v>
      </c>
      <c r="I28" s="81"/>
      <c r="J28" s="75"/>
      <c r="K28" s="77"/>
    </row>
    <row r="29" spans="1:11" s="74" customFormat="1" ht="24.95" customHeight="1" x14ac:dyDescent="0.25">
      <c r="A29" s="92">
        <v>8</v>
      </c>
      <c r="B29" s="129" t="s">
        <v>148</v>
      </c>
      <c r="C29" s="129" t="s">
        <v>149</v>
      </c>
      <c r="D29" s="129" t="s">
        <v>150</v>
      </c>
      <c r="E29" s="129" t="s">
        <v>151</v>
      </c>
      <c r="F29" s="129" t="s">
        <v>49</v>
      </c>
      <c r="G29" s="129" t="s">
        <v>77</v>
      </c>
      <c r="H29" s="129" t="s">
        <v>152</v>
      </c>
      <c r="I29" s="81"/>
      <c r="J29" s="75"/>
      <c r="K29" s="77"/>
    </row>
    <row r="30" spans="1:11" s="74" customFormat="1" ht="24.95" customHeight="1" x14ac:dyDescent="0.25">
      <c r="A30" s="92">
        <v>9</v>
      </c>
      <c r="B30" s="129" t="s">
        <v>122</v>
      </c>
      <c r="C30" s="129" t="s">
        <v>123</v>
      </c>
      <c r="D30" s="129" t="s">
        <v>124</v>
      </c>
      <c r="E30" s="129" t="s">
        <v>125</v>
      </c>
      <c r="F30" s="129" t="s">
        <v>49</v>
      </c>
      <c r="G30" s="129" t="s">
        <v>72</v>
      </c>
      <c r="H30" s="129" t="s">
        <v>153</v>
      </c>
      <c r="I30" s="81"/>
      <c r="J30" s="75"/>
      <c r="K30" s="77"/>
    </row>
    <row r="31" spans="1:11" s="74" customFormat="1" ht="24.95" customHeight="1" x14ac:dyDescent="0.25">
      <c r="A31" s="92">
        <v>10</v>
      </c>
      <c r="B31" s="129" t="s">
        <v>154</v>
      </c>
      <c r="C31" s="129" t="s">
        <v>155</v>
      </c>
      <c r="D31" s="129" t="s">
        <v>156</v>
      </c>
      <c r="E31" s="129" t="s">
        <v>157</v>
      </c>
      <c r="F31" s="129" t="s">
        <v>49</v>
      </c>
      <c r="G31" s="129" t="s">
        <v>67</v>
      </c>
      <c r="H31" s="129" t="s">
        <v>158</v>
      </c>
      <c r="I31" s="81"/>
      <c r="J31" s="75"/>
      <c r="K31" s="77"/>
    </row>
    <row r="32" spans="1:11" s="74" customFormat="1" ht="24.95" customHeight="1" x14ac:dyDescent="0.25">
      <c r="A32" s="92">
        <v>11</v>
      </c>
      <c r="B32" s="129" t="s">
        <v>115</v>
      </c>
      <c r="C32" s="129" t="s">
        <v>116</v>
      </c>
      <c r="D32" s="129" t="s">
        <v>117</v>
      </c>
      <c r="E32" s="129" t="s">
        <v>159</v>
      </c>
      <c r="F32" s="129" t="s">
        <v>49</v>
      </c>
      <c r="G32" s="129" t="s">
        <v>77</v>
      </c>
      <c r="H32" s="129" t="s">
        <v>160</v>
      </c>
      <c r="I32" s="81"/>
      <c r="J32" s="75"/>
      <c r="K32" s="77"/>
    </row>
    <row r="33" spans="1:26" s="74" customFormat="1" ht="24.95" customHeight="1" x14ac:dyDescent="0.25">
      <c r="A33" s="92">
        <v>12</v>
      </c>
      <c r="B33" s="129" t="s">
        <v>126</v>
      </c>
      <c r="C33" s="129" t="s">
        <v>127</v>
      </c>
      <c r="D33" s="129" t="s">
        <v>128</v>
      </c>
      <c r="E33" s="129" t="s">
        <v>129</v>
      </c>
      <c r="F33" s="129" t="s">
        <v>86</v>
      </c>
      <c r="G33" s="129" t="s">
        <v>77</v>
      </c>
      <c r="H33" s="129" t="s">
        <v>161</v>
      </c>
      <c r="I33" s="81"/>
      <c r="J33" s="75"/>
      <c r="K33" s="77"/>
    </row>
    <row r="34" spans="1:26" s="74" customFormat="1" ht="24.95" customHeight="1" x14ac:dyDescent="0.25">
      <c r="A34" s="92">
        <v>13</v>
      </c>
      <c r="B34" s="129" t="s">
        <v>63</v>
      </c>
      <c r="C34" s="129" t="s">
        <v>92</v>
      </c>
      <c r="D34" s="129" t="s">
        <v>93</v>
      </c>
      <c r="E34" s="129" t="s">
        <v>94</v>
      </c>
      <c r="F34" s="129" t="s">
        <v>49</v>
      </c>
      <c r="G34" s="129" t="s">
        <v>77</v>
      </c>
      <c r="H34" s="129" t="s">
        <v>87</v>
      </c>
      <c r="I34" s="81"/>
      <c r="J34" s="75"/>
      <c r="K34" s="77"/>
    </row>
    <row r="35" spans="1:26" s="74" customFormat="1" ht="24.95" customHeight="1" x14ac:dyDescent="0.25">
      <c r="A35" s="92">
        <v>14</v>
      </c>
      <c r="B35" s="129" t="s">
        <v>88</v>
      </c>
      <c r="C35" s="129" t="s">
        <v>89</v>
      </c>
      <c r="D35" s="129" t="s">
        <v>90</v>
      </c>
      <c r="E35" s="129" t="s">
        <v>91</v>
      </c>
      <c r="F35" s="129" t="s">
        <v>49</v>
      </c>
      <c r="G35" s="129" t="s">
        <v>67</v>
      </c>
      <c r="H35" s="129" t="s">
        <v>162</v>
      </c>
      <c r="I35" s="81"/>
      <c r="J35" s="78"/>
      <c r="K35" s="78"/>
    </row>
    <row r="36" spans="1:26" s="74" customFormat="1" ht="24.95" customHeight="1" x14ac:dyDescent="0.25">
      <c r="A36" s="92">
        <v>15</v>
      </c>
      <c r="B36" s="129" t="s">
        <v>99</v>
      </c>
      <c r="C36" s="129" t="s">
        <v>100</v>
      </c>
      <c r="D36" s="129" t="s">
        <v>101</v>
      </c>
      <c r="E36" s="129" t="s">
        <v>102</v>
      </c>
      <c r="F36" s="129" t="s">
        <v>48</v>
      </c>
      <c r="G36" s="129" t="s">
        <v>72</v>
      </c>
      <c r="H36" s="129" t="s">
        <v>163</v>
      </c>
      <c r="I36" s="81"/>
      <c r="J36" s="78"/>
      <c r="K36" s="78"/>
    </row>
    <row r="37" spans="1:26" s="74" customFormat="1" ht="24.95" customHeight="1" x14ac:dyDescent="0.25">
      <c r="A37" s="92">
        <v>16</v>
      </c>
      <c r="B37" s="129" t="s">
        <v>95</v>
      </c>
      <c r="C37" s="129" t="s">
        <v>96</v>
      </c>
      <c r="D37" s="129" t="s">
        <v>97</v>
      </c>
      <c r="E37" s="129" t="s">
        <v>98</v>
      </c>
      <c r="F37" s="129" t="s">
        <v>86</v>
      </c>
      <c r="G37" s="129" t="s">
        <v>72</v>
      </c>
      <c r="H37" s="129" t="s">
        <v>164</v>
      </c>
      <c r="I37" s="81"/>
      <c r="J37" s="78"/>
      <c r="K37" s="78"/>
    </row>
    <row r="38" spans="1:26" s="74" customFormat="1" ht="24.95" customHeight="1" x14ac:dyDescent="0.25">
      <c r="A38" s="92">
        <v>17</v>
      </c>
      <c r="B38" s="129" t="s">
        <v>103</v>
      </c>
      <c r="C38" s="129" t="s">
        <v>104</v>
      </c>
      <c r="D38" s="129" t="s">
        <v>105</v>
      </c>
      <c r="E38" s="129" t="s">
        <v>106</v>
      </c>
      <c r="F38" s="129" t="s">
        <v>49</v>
      </c>
      <c r="G38" s="129" t="s">
        <v>67</v>
      </c>
      <c r="H38" s="129" t="s">
        <v>165</v>
      </c>
      <c r="I38" s="81"/>
      <c r="J38" s="78"/>
      <c r="K38" s="78"/>
    </row>
    <row r="39" spans="1:26" s="74" customFormat="1" ht="24.95" customHeight="1" x14ac:dyDescent="0.25">
      <c r="A39" s="92">
        <v>18</v>
      </c>
      <c r="B39" s="129" t="s">
        <v>166</v>
      </c>
      <c r="C39" s="129" t="s">
        <v>167</v>
      </c>
      <c r="D39" s="129" t="s">
        <v>168</v>
      </c>
      <c r="E39" s="129" t="s">
        <v>169</v>
      </c>
      <c r="F39" s="129" t="s">
        <v>49</v>
      </c>
      <c r="G39" s="129" t="s">
        <v>77</v>
      </c>
      <c r="H39" s="129" t="s">
        <v>170</v>
      </c>
      <c r="I39" s="81"/>
      <c r="J39" s="78"/>
      <c r="K39" s="78"/>
    </row>
    <row r="40" spans="1:26" s="74" customFormat="1" ht="24.95" customHeight="1" x14ac:dyDescent="0.25">
      <c r="A40" s="92">
        <v>19</v>
      </c>
      <c r="B40" s="129" t="s">
        <v>107</v>
      </c>
      <c r="C40" s="129" t="s">
        <v>108</v>
      </c>
      <c r="D40" s="129" t="s">
        <v>109</v>
      </c>
      <c r="E40" s="129" t="s">
        <v>110</v>
      </c>
      <c r="F40" s="129" t="s">
        <v>48</v>
      </c>
      <c r="G40" s="129" t="s">
        <v>72</v>
      </c>
      <c r="H40" s="129" t="s">
        <v>171</v>
      </c>
      <c r="I40" s="81"/>
      <c r="J40" s="78"/>
      <c r="K40" s="78"/>
    </row>
    <row r="41" spans="1:26" s="74" customFormat="1" ht="24.95" customHeight="1" x14ac:dyDescent="0.25">
      <c r="A41" s="92">
        <v>20</v>
      </c>
      <c r="B41" s="129" t="s">
        <v>111</v>
      </c>
      <c r="C41" s="129" t="s">
        <v>112</v>
      </c>
      <c r="D41" s="129" t="s">
        <v>113</v>
      </c>
      <c r="E41" s="129" t="s">
        <v>114</v>
      </c>
      <c r="F41" s="129" t="s">
        <v>86</v>
      </c>
      <c r="G41" s="129" t="s">
        <v>72</v>
      </c>
      <c r="H41" s="129" t="s">
        <v>172</v>
      </c>
      <c r="I41" s="81"/>
      <c r="J41" s="78"/>
      <c r="K41" s="78"/>
    </row>
    <row r="42" spans="1:26" s="74" customFormat="1" ht="24.95" customHeight="1" x14ac:dyDescent="0.25">
      <c r="A42" s="92">
        <v>21</v>
      </c>
      <c r="B42" s="129" t="s">
        <v>118</v>
      </c>
      <c r="C42" s="129" t="s">
        <v>119</v>
      </c>
      <c r="D42" s="129" t="s">
        <v>120</v>
      </c>
      <c r="E42" s="129" t="s">
        <v>121</v>
      </c>
      <c r="F42" s="129" t="s">
        <v>49</v>
      </c>
      <c r="G42" s="129" t="s">
        <v>77</v>
      </c>
      <c r="H42" s="129" t="s">
        <v>173</v>
      </c>
      <c r="I42" s="81"/>
      <c r="J42" s="78"/>
      <c r="K42" s="78"/>
    </row>
    <row r="43" spans="1:26" ht="24.95" customHeight="1" x14ac:dyDescent="0.25">
      <c r="A43" s="82"/>
      <c r="B43" s="82"/>
      <c r="C43" s="85"/>
      <c r="D43" s="84"/>
      <c r="E43" s="82"/>
      <c r="F43" s="82"/>
      <c r="G43" s="82"/>
      <c r="H43" s="83"/>
      <c r="I43" s="81"/>
      <c r="J43" s="78"/>
      <c r="K43" s="78"/>
    </row>
    <row r="44" spans="1:26" ht="15" x14ac:dyDescent="0.2">
      <c r="A44" s="117" t="s">
        <v>3</v>
      </c>
      <c r="B44" s="118"/>
      <c r="C44" s="118"/>
      <c r="D44" s="118"/>
      <c r="E44" s="64"/>
      <c r="F44" s="64"/>
      <c r="G44" s="119" t="s">
        <v>25</v>
      </c>
      <c r="H44" s="119"/>
      <c r="I44" s="118"/>
      <c r="J44" s="120"/>
      <c r="K44" s="121"/>
    </row>
    <row r="45" spans="1:26" x14ac:dyDescent="0.2">
      <c r="A45" s="54" t="s">
        <v>33</v>
      </c>
      <c r="B45" s="17"/>
      <c r="C45" s="17"/>
      <c r="D45" s="55"/>
      <c r="E45" s="19"/>
      <c r="F45" s="52"/>
      <c r="G45" s="18" t="s">
        <v>21</v>
      </c>
      <c r="H45" s="48">
        <v>3</v>
      </c>
      <c r="I45" s="58"/>
      <c r="J45" s="35" t="s">
        <v>19</v>
      </c>
      <c r="K45" s="61">
        <f>COUNTIF(F22:F42,"ЗМС")</f>
        <v>0</v>
      </c>
    </row>
    <row r="46" spans="1:26" x14ac:dyDescent="0.2">
      <c r="A46" s="54" t="s">
        <v>34</v>
      </c>
      <c r="B46" s="17"/>
      <c r="C46" s="17"/>
      <c r="D46" s="55"/>
      <c r="E46" s="1"/>
      <c r="F46" s="53"/>
      <c r="G46" s="20" t="s">
        <v>45</v>
      </c>
      <c r="H46" s="47">
        <f>H47+H50</f>
        <v>21</v>
      </c>
      <c r="I46" s="50"/>
      <c r="J46" s="35" t="s">
        <v>15</v>
      </c>
      <c r="K46" s="61">
        <f>COUNTIF(F23:F42,"МСМК")</f>
        <v>0</v>
      </c>
    </row>
    <row r="47" spans="1:26" x14ac:dyDescent="0.2">
      <c r="A47" s="54" t="s">
        <v>35</v>
      </c>
      <c r="B47" s="17"/>
      <c r="C47" s="17"/>
      <c r="D47" s="55"/>
      <c r="E47" s="1"/>
      <c r="F47" s="53"/>
      <c r="G47" s="20" t="s">
        <v>46</v>
      </c>
      <c r="H47" s="47">
        <f>H48+H49+H51</f>
        <v>21</v>
      </c>
      <c r="I47" s="50"/>
      <c r="J47" s="35" t="s">
        <v>17</v>
      </c>
      <c r="K47" s="61">
        <f>COUNTIF(F24:F44,"МС")</f>
        <v>0</v>
      </c>
    </row>
    <row r="48" spans="1:26" s="11" customFormat="1" x14ac:dyDescent="0.2">
      <c r="A48" s="54" t="s">
        <v>36</v>
      </c>
      <c r="B48" s="17"/>
      <c r="C48" s="17"/>
      <c r="D48" s="55"/>
      <c r="E48" s="1"/>
      <c r="F48" s="53"/>
      <c r="G48" s="20" t="s">
        <v>40</v>
      </c>
      <c r="H48" s="48">
        <f>COUNT(A22:A42)</f>
        <v>21</v>
      </c>
      <c r="I48" s="49"/>
      <c r="J48" s="35" t="s">
        <v>20</v>
      </c>
      <c r="K48" s="61">
        <f>COUNTIF(F22:F45,"КМС")</f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11" s="39" customFormat="1" ht="18.75" x14ac:dyDescent="0.2">
      <c r="A49" s="54"/>
      <c r="B49" s="17"/>
      <c r="C49" s="17"/>
      <c r="D49" s="55"/>
      <c r="E49" s="1"/>
      <c r="F49" s="53"/>
      <c r="G49" s="20" t="s">
        <v>41</v>
      </c>
      <c r="H49" s="48">
        <f>COUNTIF(A22:A42,"НФ")</f>
        <v>0</v>
      </c>
      <c r="I49" s="49"/>
      <c r="J49" s="69" t="s">
        <v>48</v>
      </c>
      <c r="K49" s="61">
        <f>COUNTIF(F22:F46,"1 сп.р.")</f>
        <v>4</v>
      </c>
    </row>
    <row r="50" spans="1:11" x14ac:dyDescent="0.2">
      <c r="A50" s="54"/>
      <c r="B50" s="17"/>
      <c r="C50" s="17"/>
      <c r="D50" s="55"/>
      <c r="E50" s="1"/>
      <c r="F50" s="53"/>
      <c r="G50" s="20" t="s">
        <v>42</v>
      </c>
      <c r="H50" s="36">
        <f>COUNTIF(A22:A42,"НС")</f>
        <v>0</v>
      </c>
      <c r="I50" s="51"/>
      <c r="J50" s="70" t="s">
        <v>50</v>
      </c>
      <c r="K50" s="61">
        <f>COUNTIF(F22:F47,"2 сп.р.")</f>
        <v>3</v>
      </c>
    </row>
    <row r="51" spans="1:11" x14ac:dyDescent="0.2">
      <c r="A51" s="54"/>
      <c r="B51" s="17"/>
      <c r="C51" s="17"/>
      <c r="D51" s="55"/>
      <c r="E51" s="22"/>
      <c r="F51" s="59"/>
      <c r="G51" s="20" t="s">
        <v>43</v>
      </c>
      <c r="H51" s="36">
        <f>COUNTIF(A22:A42,"ДСКВ")</f>
        <v>0</v>
      </c>
      <c r="I51" s="60"/>
      <c r="J51" s="70" t="s">
        <v>49</v>
      </c>
      <c r="K51" s="61">
        <f>COUNTIF(F22:F48,"3 сп.р.")</f>
        <v>10</v>
      </c>
    </row>
    <row r="52" spans="1:11" x14ac:dyDescent="0.2">
      <c r="A52" s="23"/>
      <c r="K52" s="24"/>
    </row>
    <row r="53" spans="1:11" ht="15.75" x14ac:dyDescent="0.2">
      <c r="A53" s="122" t="s">
        <v>2</v>
      </c>
      <c r="B53" s="123"/>
      <c r="C53" s="123"/>
      <c r="D53" s="123"/>
      <c r="E53" s="124" t="s">
        <v>7</v>
      </c>
      <c r="F53" s="124"/>
      <c r="G53" s="124"/>
      <c r="H53" s="124"/>
      <c r="I53" s="124" t="s">
        <v>37</v>
      </c>
      <c r="J53" s="124"/>
      <c r="K53" s="125"/>
    </row>
    <row r="54" spans="1:11" x14ac:dyDescent="0.2">
      <c r="A54" s="23"/>
      <c r="B54" s="1"/>
      <c r="C54" s="1"/>
      <c r="E54" s="1"/>
      <c r="F54" s="19"/>
      <c r="G54" s="19"/>
      <c r="H54" s="19"/>
      <c r="I54" s="19"/>
      <c r="J54" s="19"/>
      <c r="K54" s="28"/>
    </row>
    <row r="55" spans="1:11" x14ac:dyDescent="0.2">
      <c r="A55" s="25"/>
      <c r="D55" s="26"/>
      <c r="E55" s="56"/>
      <c r="F55" s="26"/>
      <c r="G55" s="26"/>
      <c r="H55" s="57"/>
      <c r="I55" s="57"/>
      <c r="J55" s="26"/>
      <c r="K55" s="27"/>
    </row>
    <row r="56" spans="1:11" x14ac:dyDescent="0.2">
      <c r="A56" s="25"/>
      <c r="D56" s="26"/>
      <c r="E56" s="56"/>
      <c r="F56" s="26"/>
      <c r="G56" s="26"/>
      <c r="H56" s="57"/>
      <c r="I56" s="57"/>
      <c r="J56" s="26"/>
      <c r="K56" s="27"/>
    </row>
    <row r="57" spans="1:11" x14ac:dyDescent="0.2">
      <c r="A57" s="25"/>
      <c r="D57" s="26"/>
      <c r="E57" s="56"/>
      <c r="F57" s="26"/>
      <c r="G57" s="26"/>
      <c r="H57" s="57"/>
      <c r="I57" s="57"/>
      <c r="J57" s="26"/>
      <c r="K57" s="27"/>
    </row>
    <row r="58" spans="1:11" x14ac:dyDescent="0.2">
      <c r="A58" s="25"/>
      <c r="D58" s="26"/>
      <c r="E58" s="56"/>
      <c r="F58" s="26"/>
      <c r="G58" s="26"/>
      <c r="H58" s="57"/>
      <c r="I58" s="57"/>
      <c r="J58" s="26"/>
      <c r="K58" s="27"/>
    </row>
    <row r="59" spans="1:11" ht="16.5" thickBot="1" x14ac:dyDescent="0.25">
      <c r="A59" s="126" t="str">
        <f>G18</f>
        <v>БУКОВА О.Ю.(IК, г. Пенза)</v>
      </c>
      <c r="B59" s="127"/>
      <c r="C59" s="127"/>
      <c r="D59" s="127"/>
      <c r="E59" s="127" t="str">
        <f>G17</f>
        <v>БОЯРОВ В.В. (ВК, г. Саранск)</v>
      </c>
      <c r="F59" s="127"/>
      <c r="G59" s="127"/>
      <c r="H59" s="127"/>
      <c r="I59" s="127" t="str">
        <f>G19</f>
        <v>КОЧЕТКОВ Д.А. (ВК, г. Саранск)</v>
      </c>
      <c r="J59" s="127"/>
      <c r="K59" s="128"/>
    </row>
    <row r="60" spans="1:11" ht="13.5" thickTop="1" x14ac:dyDescent="0.2"/>
    <row r="61" spans="1:11" ht="18.75" x14ac:dyDescent="0.2">
      <c r="A61" s="39"/>
      <c r="B61" s="40"/>
      <c r="C61" s="40"/>
      <c r="D61" s="39"/>
      <c r="E61" s="41"/>
      <c r="F61" s="39"/>
      <c r="G61" s="39"/>
      <c r="H61" s="42"/>
      <c r="I61" s="42"/>
      <c r="J61" s="39"/>
      <c r="K61" s="39"/>
    </row>
    <row r="62" spans="1:11" ht="21" x14ac:dyDescent="0.2">
      <c r="A62" s="37"/>
      <c r="B62" s="37"/>
      <c r="C62" s="38"/>
      <c r="D62" s="116"/>
      <c r="E62" s="116"/>
      <c r="F62" s="116"/>
      <c r="G62" s="116"/>
    </row>
    <row r="63" spans="1:11" ht="18.75" x14ac:dyDescent="0.2">
      <c r="D63" s="39"/>
    </row>
  </sheetData>
  <autoFilter ref="B21:H21">
    <sortState ref="B22:H58">
      <sortCondition ref="H21"/>
    </sortState>
  </autoFilter>
  <sortState ref="A22:G60">
    <sortCondition ref="A22:A60"/>
  </sortState>
  <mergeCells count="25">
    <mergeCell ref="A13:D13"/>
    <mergeCell ref="A14:D14"/>
    <mergeCell ref="A15:G15"/>
    <mergeCell ref="H15:K15"/>
    <mergeCell ref="D62:G62"/>
    <mergeCell ref="A44:D44"/>
    <mergeCell ref="G44:K44"/>
    <mergeCell ref="A53:D53"/>
    <mergeCell ref="E53:H53"/>
    <mergeCell ref="I53:K53"/>
    <mergeCell ref="A59:D59"/>
    <mergeCell ref="E59:H59"/>
    <mergeCell ref="I59:K59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2024-03-28T11:41:07Z</cp:lastPrinted>
  <dcterms:created xsi:type="dcterms:W3CDTF">1996-10-08T23:32:33Z</dcterms:created>
  <dcterms:modified xsi:type="dcterms:W3CDTF">2024-06-24T07:53:37Z</dcterms:modified>
</cp:coreProperties>
</file>