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рсен\Desktop\2022 ВМХ протоколы\"/>
    </mc:Choice>
  </mc:AlternateContent>
  <bookViews>
    <workbookView xWindow="0" yWindow="0" windowWidth="20490" windowHeight="7755" tabRatio="500"/>
  </bookViews>
  <sheets>
    <sheet name="Итог прот ВМХ гонка на время" sheetId="2" r:id="rId1"/>
  </sheets>
  <definedNames>
    <definedName name="_xlnm.Print_Titles" localSheetId="0">'Итог прот ВМХ гонка на время'!$21:$21</definedName>
    <definedName name="_xlnm.Print_Area" localSheetId="0">'Итог прот ВМХ гонка на время'!$A$1:$L$47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39" i="2" l="1"/>
  <c r="L38" i="2"/>
  <c r="L37" i="2"/>
  <c r="L36" i="2"/>
  <c r="I36" i="2"/>
  <c r="J47" i="2" l="1"/>
  <c r="H47" i="2"/>
  <c r="E47" i="2"/>
  <c r="I39" i="2"/>
  <c r="I38" i="2"/>
  <c r="I37" i="2"/>
  <c r="I35" i="2" s="1"/>
  <c r="I34" i="2" s="1"/>
  <c r="L35" i="2"/>
  <c r="L34" i="2"/>
  <c r="L33" i="2"/>
</calcChain>
</file>

<file path=xl/sharedStrings.xml><?xml version="1.0" encoding="utf-8"?>
<sst xmlns="http://schemas.openxmlformats.org/spreadsheetml/2006/main" count="100" uniqueCount="79">
  <si>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</si>
  <si>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</si>
  <si>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</si>
  <si>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</si>
  <si>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</si>
  <si>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ВМХ - гонка на время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</si>
  <si>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</si>
  <si>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</si>
  <si>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</si>
  <si>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</si>
  <si>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</si>
  <si>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</si>
  <si>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</si>
  <si>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</si>
  <si>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</si>
  <si>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</si>
  <si>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</si>
  <si>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</si>
  <si>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</si>
  <si>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</si>
  <si>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</si>
  <si>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</si>
  <si>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</si>
  <si>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</si>
  <si>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ОТСТАВАНИЕ</t>
  </si>
  <si>
    <t>ВЫПОЛНЕНИЕ НТУ ЕВСК</t>
  </si>
  <si>
    <t>ПРИМЕЧАНИЕ</t>
  </si>
  <si>
    <t>МС</t>
  </si>
  <si>
    <t>Республика Мордовия</t>
  </si>
  <si>
    <t>Москва</t>
  </si>
  <si>
    <t>КМС</t>
  </si>
  <si>
    <t>Санкт-Петербург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</si>
  <si>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</si>
  <si>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</si>
  <si>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</si>
  <si>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</si>
  <si>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</si>
  <si>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</si>
  <si>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</si>
  <si>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</si>
  <si>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</si>
  <si>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</si>
  <si>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</si>
  <si>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</si>
  <si>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</si>
  <si>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</si>
  <si>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</si>
  <si>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</si>
  <si>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</si>
  <si>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</si>
  <si>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</si>
  <si>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Министерство спорта и молодежной политики Республики Мордовия</t>
  </si>
  <si>
    <t>РОО "Федерация велосипедного спорта Республики Мордовия"</t>
  </si>
  <si>
    <t>ГБУ РМ "СШОР по велоспорту"</t>
  </si>
  <si>
    <t xml:space="preserve"> МЕСТО ПРОВЕДЕНИЯ: г. Саранск</t>
  </si>
  <si>
    <t xml:space="preserve"> ДАТА ПРОВЕДЕНИЯ: 24 февраля 2022 года </t>
  </si>
  <si>
    <r>
      <t xml:space="preserve">НАЧАЛО ГОНКИ: </t>
    </r>
    <r>
      <rPr>
        <sz val="11"/>
        <rFont val="Calibri"/>
        <family val="2"/>
        <charset val="204"/>
      </rPr>
      <t>16ч 30м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</si>
  <si>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18ч 00м</t>
    </r>
  </si>
  <si>
    <t xml:space="preserve">№ ЕКП 2022: </t>
  </si>
  <si>
    <t>БОЯРОВ В.В. (ВК, г. Саранск)</t>
  </si>
  <si>
    <t>МЯГКОВА Е.А. (IК, г. Саранск)</t>
  </si>
  <si>
    <t>КОЧЕТКОВ Д.А. (ВК, г. Саранск)</t>
  </si>
  <si>
    <t xml:space="preserve">НАЗВАНИЕ ТРАССЫ / РЕГ.НОМЕР: Крытый велодром </t>
  </si>
  <si>
    <t>ГБУ СШОР "Нагорная" Москомспорта"</t>
  </si>
  <si>
    <t>СПб ГБПОУ "Олимпийские надежды"</t>
  </si>
  <si>
    <t>Температура: +24</t>
  </si>
  <si>
    <t xml:space="preserve">Влажность: </t>
  </si>
  <si>
    <t>Осадки: ясно</t>
  </si>
  <si>
    <t xml:space="preserve">Ветер: </t>
  </si>
  <si>
    <t>Девушки 13-14 лет</t>
  </si>
  <si>
    <t>Шидловская Ярослава</t>
  </si>
  <si>
    <t>Зеленина Кира</t>
  </si>
  <si>
    <t>Бусарова Дарья</t>
  </si>
  <si>
    <t>Богачева Виктория</t>
  </si>
  <si>
    <t>Карпова Анастасия</t>
  </si>
  <si>
    <t>Кручинкина Лилия</t>
  </si>
  <si>
    <t>Сахатова Алина</t>
  </si>
  <si>
    <t>Адмакина Анна</t>
  </si>
  <si>
    <t>Захарова Анастасия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</si>
</sst>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:ss.000"/>
    <numFmt numFmtId="165" formatCode="h:mm:ss.00"/>
    <numFmt numFmtId="166" formatCode="yyyy"/>
  </numFmts>
  <fonts count="20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4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9" fillId="0" borderId="0"/>
  </cellStyleXfs>
  <cellXfs count="109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0" fillId="0" borderId="6" xfId="2" applyFont="1" applyBorder="1" applyAlignment="1">
      <alignment horizontal="left"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2" fillId="0" borderId="9" xfId="2" applyFont="1" applyBorder="1" applyAlignment="1">
      <alignment horizontal="right" vertical="center"/>
    </xf>
    <xf numFmtId="0" fontId="12" fillId="0" borderId="10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4" fillId="0" borderId="16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1" fontId="5" fillId="0" borderId="0" xfId="2" applyNumberFormat="1" applyFont="1" applyAlignment="1">
      <alignment horizontal="center" vertical="center"/>
    </xf>
    <xf numFmtId="1" fontId="11" fillId="0" borderId="16" xfId="2" applyNumberFormat="1" applyFont="1" applyBorder="1" applyAlignment="1">
      <alignment horizontal="righ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4" fillId="2" borderId="21" xfId="2" applyFont="1" applyFill="1" applyBorder="1" applyAlignment="1">
      <alignment horizontal="center" vertical="center"/>
    </xf>
    <xf numFmtId="0" fontId="14" fillId="2" borderId="22" xfId="1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6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31" xfId="2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33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164" fontId="5" fillId="0" borderId="24" xfId="0" applyNumberFormat="1" applyFont="1" applyBorder="1" applyAlignment="1">
      <alignment horizontal="center" vertical="center"/>
    </xf>
    <xf numFmtId="165" fontId="5" fillId="0" borderId="24" xfId="0" applyNumberFormat="1" applyFont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2" xfId="12" applyNumberFormat="1" applyFont="1" applyFill="1" applyBorder="1" applyAlignment="1">
      <alignment horizontal="center" vertical="center" wrapText="1"/>
    </xf>
    <xf numFmtId="0" fontId="5" fillId="0" borderId="24" xfId="13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/>
    </xf>
    <xf numFmtId="0" fontId="5" fillId="0" borderId="38" xfId="13" applyFont="1" applyFill="1" applyBorder="1" applyAlignment="1">
      <alignment horizontal="center" vertical="center" wrapText="1"/>
    </xf>
    <xf numFmtId="164" fontId="5" fillId="0" borderId="38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8" xfId="2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18" fillId="0" borderId="28" xfId="0" applyFont="1" applyFill="1" applyBorder="1" applyAlignment="1">
      <alignment horizontal="right" vertical="center"/>
    </xf>
    <xf numFmtId="0" fontId="18" fillId="0" borderId="9" xfId="0" applyFont="1" applyFill="1" applyBorder="1" applyAlignment="1">
      <alignment horizontal="right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0" borderId="8" xfId="2" applyFont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6" xfId="2" applyFont="1" applyBorder="1" applyAlignment="1">
      <alignment horizontal="center" vertical="center"/>
    </xf>
  </cellXfs>
  <cellStyles count="14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МУЖЧИНЫ_1" xfId="13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66526</xdr:colOff>
      <xdr:row>0</xdr:row>
      <xdr:rowOff>9390</xdr:rowOff>
    </xdr:from>
    <xdr:to>
      <xdr:col>1</xdr:col>
      <xdr:colOff>464344</xdr:colOff>
      <xdr:row>2</xdr:row>
      <xdr:rowOff>273844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526" y="9390"/>
          <a:ext cx="838349" cy="83595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59532</xdr:colOff>
      <xdr:row>0</xdr:row>
      <xdr:rowOff>67236</xdr:rowOff>
    </xdr:from>
    <xdr:to>
      <xdr:col>11</xdr:col>
      <xdr:colOff>1040608</xdr:colOff>
      <xdr:row>2</xdr:row>
      <xdr:rowOff>273844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10870407" y="67236"/>
          <a:ext cx="981076" cy="778108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MJ47"/>
  <sheetViews>
    <sheetView tabSelected="1" view="pageBreakPreview" zoomScale="80" zoomScaleNormal="100" zoomScaleSheetLayoutView="80" zoomScalePageLayoutView="95" workbookViewId="0">
      <selection activeCell="A6" sqref="A6:L6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85546875" style="2" customWidth="1"/>
    <col min="4" max="4" width="22.85546875" style="1" customWidth="1"/>
    <col min="5" max="5" width="10.7109375" style="1" customWidth="1"/>
    <col min="6" max="6" width="8.7109375" style="1" customWidth="1"/>
    <col min="7" max="7" width="21.140625" style="1" customWidth="1"/>
    <col min="8" max="8" width="27.7109375" style="1" customWidth="1"/>
    <col min="9" max="9" width="14.42578125" style="1" customWidth="1"/>
    <col min="10" max="10" width="13.140625" style="1" customWidth="1"/>
    <col min="11" max="11" width="16.140625" style="1" customWidth="1"/>
    <col min="12" max="12" width="16.7109375" style="1" customWidth="1"/>
    <col min="13" max="1024" width="9.140625" style="1"/>
  </cols>
  <sheetData>
    <row r="1" spans="1:12" ht="22.5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22.5" customHeight="1" x14ac:dyDescent="0.2">
      <c r="A2" s="87" t="s">
        <v>51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ht="22.5" customHeight="1" x14ac:dyDescent="0.2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22.5" customHeight="1" x14ac:dyDescent="0.2">
      <c r="A4" s="87" t="s">
        <v>52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ht="21" customHeight="1" x14ac:dyDescent="0.2">
      <c r="A5" s="87" t="s">
        <v>53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12" s="3" customFormat="1" ht="28.5" x14ac:dyDescent="0.2">
      <c r="A6" s="88" t="s">
        <v>2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s="3" customFormat="1" ht="18" customHeight="1" x14ac:dyDescent="0.2">
      <c r="A7" s="89" t="s">
        <v>3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s="3" customFormat="1" ht="6" customHeight="1" x14ac:dyDescent="0.2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2" ht="18" customHeight="1" x14ac:dyDescent="0.2">
      <c r="A9" s="91" t="s">
        <v>4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1:12" ht="18" customHeight="1" x14ac:dyDescent="0.2">
      <c r="A10" s="92" t="s">
        <v>5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ht="19.5" customHeight="1" x14ac:dyDescent="0.2">
      <c r="A11" s="92" t="s">
        <v>69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pans="1:12" ht="7.5" customHeight="1" x14ac:dyDescent="0.2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</row>
    <row r="13" spans="1:12" ht="15.75" x14ac:dyDescent="0.2">
      <c r="A13" s="94" t="s">
        <v>54</v>
      </c>
      <c r="B13" s="94"/>
      <c r="C13" s="94"/>
      <c r="D13" s="94"/>
      <c r="E13" s="4"/>
      <c r="F13" s="4"/>
      <c r="H13" s="5" t="s">
        <v>56</v>
      </c>
      <c r="I13" s="4"/>
      <c r="J13" s="4"/>
      <c r="K13" s="6"/>
      <c r="L13" s="7" t="s">
        <v>6</v>
      </c>
    </row>
    <row r="14" spans="1:12" ht="15.75" x14ac:dyDescent="0.2">
      <c r="A14" s="95" t="s">
        <v>55</v>
      </c>
      <c r="B14" s="95"/>
      <c r="C14" s="95"/>
      <c r="D14" s="95"/>
      <c r="E14" s="8"/>
      <c r="F14" s="8"/>
      <c r="H14" s="9" t="s">
        <v>57</v>
      </c>
      <c r="I14" s="8"/>
      <c r="J14" s="8"/>
      <c r="K14" s="10"/>
      <c r="L14" s="11" t="s">
        <v>58</v>
      </c>
    </row>
    <row r="15" spans="1:12" ht="15" x14ac:dyDescent="0.2">
      <c r="A15" s="96" t="s">
        <v>7</v>
      </c>
      <c r="B15" s="96"/>
      <c r="C15" s="96"/>
      <c r="D15" s="96"/>
      <c r="E15" s="96"/>
      <c r="F15" s="96"/>
      <c r="G15" s="96"/>
      <c r="H15" s="96"/>
      <c r="I15" s="97" t="s">
        <v>8</v>
      </c>
      <c r="J15" s="97"/>
      <c r="K15" s="97"/>
      <c r="L15" s="97"/>
    </row>
    <row r="16" spans="1:12" ht="15" x14ac:dyDescent="0.2">
      <c r="A16" s="12" t="s">
        <v>9</v>
      </c>
      <c r="B16" s="13"/>
      <c r="C16" s="13"/>
      <c r="D16" s="14"/>
      <c r="E16" s="15"/>
      <c r="F16" s="14"/>
      <c r="G16" s="16"/>
      <c r="H16" s="70"/>
      <c r="I16" s="98" t="s">
        <v>62</v>
      </c>
      <c r="J16" s="98"/>
      <c r="K16" s="98"/>
      <c r="L16" s="98"/>
    </row>
    <row r="17" spans="1:12" ht="15" x14ac:dyDescent="0.2">
      <c r="A17" s="12" t="s">
        <v>10</v>
      </c>
      <c r="B17" s="13"/>
      <c r="C17" s="13"/>
      <c r="D17" s="16"/>
      <c r="E17" s="15"/>
      <c r="F17" s="14"/>
      <c r="G17" s="17"/>
      <c r="H17" s="85" t="s">
        <v>59</v>
      </c>
      <c r="I17" s="18" t="s">
        <v>11</v>
      </c>
      <c r="J17" s="19"/>
      <c r="K17" s="19"/>
      <c r="L17" s="20">
        <v>5</v>
      </c>
    </row>
    <row r="18" spans="1:12" ht="15" x14ac:dyDescent="0.2">
      <c r="A18" s="21" t="s">
        <v>12</v>
      </c>
      <c r="B18" s="13"/>
      <c r="C18" s="13"/>
      <c r="D18" s="16"/>
      <c r="E18" s="15"/>
      <c r="F18" s="14"/>
      <c r="G18" s="17"/>
      <c r="H18" s="85" t="s">
        <v>60</v>
      </c>
      <c r="I18" s="18" t="s">
        <v>13</v>
      </c>
      <c r="J18" s="19"/>
      <c r="K18" s="19"/>
      <c r="L18" s="20">
        <v>1</v>
      </c>
    </row>
    <row r="19" spans="1:12" ht="15.75" thickBot="1" x14ac:dyDescent="0.25">
      <c r="A19" s="12" t="s">
        <v>14</v>
      </c>
      <c r="B19" s="22"/>
      <c r="C19" s="22"/>
      <c r="D19" s="17"/>
      <c r="E19" s="17"/>
      <c r="F19" s="17"/>
      <c r="G19" s="23"/>
      <c r="H19" s="86" t="s">
        <v>61</v>
      </c>
      <c r="I19" s="24" t="s">
        <v>50</v>
      </c>
      <c r="K19" s="25">
        <v>290</v>
      </c>
      <c r="L19" s="26">
        <v>290</v>
      </c>
    </row>
    <row r="20" spans="1:12" ht="7.5" customHeight="1" thickTop="1" thickBot="1" x14ac:dyDescent="0.25">
      <c r="A20" s="27"/>
      <c r="B20" s="28"/>
      <c r="C20" s="28"/>
      <c r="D20" s="29"/>
      <c r="E20" s="29"/>
      <c r="F20" s="29"/>
      <c r="G20" s="29"/>
      <c r="H20" s="29"/>
      <c r="I20" s="29"/>
      <c r="J20" s="29"/>
      <c r="K20" s="29"/>
      <c r="L20" s="30"/>
    </row>
    <row r="21" spans="1:12" s="35" customFormat="1" ht="42.75" customHeight="1" thickTop="1" x14ac:dyDescent="0.2">
      <c r="A21" s="31" t="s">
        <v>15</v>
      </c>
      <c r="B21" s="32" t="s">
        <v>16</v>
      </c>
      <c r="C21" s="32" t="s">
        <v>17</v>
      </c>
      <c r="D21" s="32" t="s">
        <v>18</v>
      </c>
      <c r="E21" s="32" t="s">
        <v>19</v>
      </c>
      <c r="F21" s="32" t="s">
        <v>20</v>
      </c>
      <c r="G21" s="32" t="s">
        <v>21</v>
      </c>
      <c r="H21" s="32" t="s">
        <v>22</v>
      </c>
      <c r="I21" s="71" t="s">
        <v>23</v>
      </c>
      <c r="J21" s="71" t="s">
        <v>24</v>
      </c>
      <c r="K21" s="33" t="s">
        <v>25</v>
      </c>
      <c r="L21" s="34" t="s">
        <v>26</v>
      </c>
    </row>
    <row r="22" spans="1:12" s="36" customFormat="1" ht="27" customHeight="1" x14ac:dyDescent="0.2">
      <c r="A22" s="60">
        <v>1</v>
      </c>
      <c r="B22" s="61">
        <v>333</v>
      </c>
      <c r="C22" s="61">
        <v>10075130928</v>
      </c>
      <c r="D22" s="62" t="s">
        <v>70</v>
      </c>
      <c r="E22" s="72">
        <v>2009</v>
      </c>
      <c r="F22" s="61" t="s">
        <v>45</v>
      </c>
      <c r="G22" s="61" t="s">
        <v>29</v>
      </c>
      <c r="H22" s="80" t="s">
        <v>63</v>
      </c>
      <c r="I22" s="63"/>
      <c r="J22" s="64"/>
      <c r="K22" s="61"/>
      <c r="L22" s="73"/>
    </row>
    <row r="23" spans="1:12" s="36" customFormat="1" ht="27" customHeight="1" x14ac:dyDescent="0.2">
      <c r="A23" s="60">
        <v>2</v>
      </c>
      <c r="B23" s="61">
        <v>31</v>
      </c>
      <c r="C23" s="61">
        <v>10090062561</v>
      </c>
      <c r="D23" s="62" t="s">
        <v>71</v>
      </c>
      <c r="E23" s="72">
        <v>2008</v>
      </c>
      <c r="F23" s="61" t="s">
        <v>30</v>
      </c>
      <c r="G23" s="61" t="s">
        <v>28</v>
      </c>
      <c r="H23" s="80" t="s">
        <v>53</v>
      </c>
      <c r="I23" s="63"/>
      <c r="J23" s="63"/>
      <c r="K23" s="61"/>
      <c r="L23" s="73"/>
    </row>
    <row r="24" spans="1:12" s="36" customFormat="1" ht="27" customHeight="1" x14ac:dyDescent="0.2">
      <c r="A24" s="60">
        <v>3</v>
      </c>
      <c r="B24" s="61">
        <v>63</v>
      </c>
      <c r="C24" s="61">
        <v>10093066430</v>
      </c>
      <c r="D24" s="62" t="s">
        <v>72</v>
      </c>
      <c r="E24" s="72">
        <v>2008</v>
      </c>
      <c r="F24" s="61" t="s">
        <v>30</v>
      </c>
      <c r="G24" s="61" t="s">
        <v>28</v>
      </c>
      <c r="H24" s="80" t="s">
        <v>53</v>
      </c>
      <c r="I24" s="63"/>
      <c r="J24" s="63"/>
      <c r="K24" s="61"/>
      <c r="L24" s="73"/>
    </row>
    <row r="25" spans="1:12" s="36" customFormat="1" ht="27" customHeight="1" x14ac:dyDescent="0.2">
      <c r="A25" s="60">
        <v>4</v>
      </c>
      <c r="B25" s="61">
        <v>23</v>
      </c>
      <c r="C25" s="61">
        <v>10091230096</v>
      </c>
      <c r="D25" s="62" t="s">
        <v>73</v>
      </c>
      <c r="E25" s="72">
        <v>2008</v>
      </c>
      <c r="F25" s="61" t="s">
        <v>30</v>
      </c>
      <c r="G25" s="61" t="s">
        <v>28</v>
      </c>
      <c r="H25" s="80" t="s">
        <v>53</v>
      </c>
      <c r="I25" s="63"/>
      <c r="J25" s="63"/>
      <c r="K25" s="61"/>
      <c r="L25" s="73"/>
    </row>
    <row r="26" spans="1:12" s="36" customFormat="1" ht="27" customHeight="1" x14ac:dyDescent="0.2">
      <c r="A26" s="60">
        <v>5</v>
      </c>
      <c r="B26" s="61">
        <v>505</v>
      </c>
      <c r="C26" s="61">
        <v>10091229288</v>
      </c>
      <c r="D26" s="62" t="s">
        <v>74</v>
      </c>
      <c r="E26" s="72">
        <v>2009</v>
      </c>
      <c r="F26" s="61" t="s">
        <v>45</v>
      </c>
      <c r="G26" s="61" t="s">
        <v>28</v>
      </c>
      <c r="H26" s="80" t="s">
        <v>53</v>
      </c>
      <c r="I26" s="63"/>
      <c r="J26" s="63"/>
      <c r="K26" s="61"/>
      <c r="L26" s="73"/>
    </row>
    <row r="27" spans="1:12" s="36" customFormat="1" ht="27" customHeight="1" x14ac:dyDescent="0.2">
      <c r="A27" s="60">
        <v>6</v>
      </c>
      <c r="B27" s="61">
        <v>55</v>
      </c>
      <c r="C27" s="61">
        <v>10090414084</v>
      </c>
      <c r="D27" s="62" t="s">
        <v>75</v>
      </c>
      <c r="E27" s="72">
        <v>2009</v>
      </c>
      <c r="F27" s="61" t="s">
        <v>45</v>
      </c>
      <c r="G27" s="61" t="s">
        <v>28</v>
      </c>
      <c r="H27" s="80" t="s">
        <v>53</v>
      </c>
      <c r="I27" s="63"/>
      <c r="J27" s="63"/>
      <c r="K27" s="61"/>
      <c r="L27" s="73"/>
    </row>
    <row r="28" spans="1:12" s="36" customFormat="1" ht="27" customHeight="1" x14ac:dyDescent="0.2">
      <c r="A28" s="60">
        <v>7</v>
      </c>
      <c r="B28" s="61">
        <v>829</v>
      </c>
      <c r="C28" s="61">
        <v>10062501023</v>
      </c>
      <c r="D28" s="62" t="s">
        <v>76</v>
      </c>
      <c r="E28" s="72">
        <v>2009</v>
      </c>
      <c r="F28" s="61" t="s">
        <v>45</v>
      </c>
      <c r="G28" s="61" t="s">
        <v>31</v>
      </c>
      <c r="H28" s="80" t="s">
        <v>64</v>
      </c>
      <c r="I28" s="63"/>
      <c r="J28" s="63"/>
      <c r="K28" s="61"/>
      <c r="L28" s="73"/>
    </row>
    <row r="29" spans="1:12" s="36" customFormat="1" ht="27" customHeight="1" x14ac:dyDescent="0.2">
      <c r="A29" s="60">
        <v>8</v>
      </c>
      <c r="B29" s="61">
        <v>60</v>
      </c>
      <c r="C29" s="61">
        <v>10090419441</v>
      </c>
      <c r="D29" s="62" t="s">
        <v>77</v>
      </c>
      <c r="E29" s="72">
        <v>2009</v>
      </c>
      <c r="F29" s="61" t="s">
        <v>45</v>
      </c>
      <c r="G29" s="61" t="s">
        <v>28</v>
      </c>
      <c r="H29" s="80" t="s">
        <v>53</v>
      </c>
      <c r="I29" s="63"/>
      <c r="J29" s="63"/>
      <c r="K29" s="61"/>
      <c r="L29" s="73"/>
    </row>
    <row r="30" spans="1:12" s="36" customFormat="1" ht="27" customHeight="1" thickBot="1" x14ac:dyDescent="0.25">
      <c r="A30" s="74">
        <v>9</v>
      </c>
      <c r="B30" s="75">
        <v>53</v>
      </c>
      <c r="C30" s="75"/>
      <c r="D30" s="76" t="s">
        <v>78</v>
      </c>
      <c r="E30" s="77">
        <v>2008</v>
      </c>
      <c r="F30" s="75"/>
      <c r="G30" s="75" t="s">
        <v>28</v>
      </c>
      <c r="H30" s="81" t="s">
        <v>53</v>
      </c>
      <c r="I30" s="78"/>
      <c r="J30" s="78"/>
      <c r="K30" s="75"/>
      <c r="L30" s="79"/>
    </row>
    <row r="31" spans="1:12" ht="7.5" customHeight="1" thickTop="1" thickBot="1" x14ac:dyDescent="0.25">
      <c r="A31" s="37"/>
      <c r="B31" s="38"/>
      <c r="C31" s="38"/>
      <c r="D31" s="39"/>
      <c r="E31" s="40"/>
      <c r="F31" s="41"/>
      <c r="G31" s="40"/>
      <c r="H31" s="40"/>
      <c r="I31" s="42"/>
      <c r="J31" s="42"/>
      <c r="K31" s="42"/>
      <c r="L31" s="42"/>
    </row>
    <row r="32" spans="1:12" ht="13.5" thickTop="1" x14ac:dyDescent="0.2">
      <c r="A32" s="99" t="s">
        <v>32</v>
      </c>
      <c r="B32" s="99"/>
      <c r="C32" s="99"/>
      <c r="D32" s="99"/>
      <c r="E32" s="65"/>
      <c r="F32" s="65"/>
      <c r="G32" s="65"/>
      <c r="H32" s="100" t="s">
        <v>33</v>
      </c>
      <c r="I32" s="100"/>
      <c r="J32" s="100"/>
      <c r="K32" s="100"/>
      <c r="L32" s="100"/>
    </row>
    <row r="33" spans="1:12" ht="15" x14ac:dyDescent="0.2">
      <c r="A33" s="43" t="s">
        <v>65</v>
      </c>
      <c r="B33" s="44"/>
      <c r="C33" s="66"/>
      <c r="D33" s="46"/>
      <c r="E33" s="67"/>
      <c r="F33" s="67"/>
      <c r="G33" s="45"/>
      <c r="H33" s="68" t="s">
        <v>34</v>
      </c>
      <c r="I33" s="83">
        <v>3</v>
      </c>
      <c r="J33" s="47"/>
      <c r="K33" s="68" t="s">
        <v>35</v>
      </c>
      <c r="L33" s="82">
        <f>COUNTIF(F$21:F140,"ЗМС")</f>
        <v>0</v>
      </c>
    </row>
    <row r="34" spans="1:12" ht="15" x14ac:dyDescent="0.2">
      <c r="A34" s="43" t="s">
        <v>66</v>
      </c>
      <c r="B34" s="44"/>
      <c r="C34" s="69"/>
      <c r="D34" s="46"/>
      <c r="E34" s="59"/>
      <c r="F34" s="59"/>
      <c r="G34" s="48"/>
      <c r="H34" s="68" t="s">
        <v>36</v>
      </c>
      <c r="I34" s="84">
        <f>I35+I39</f>
        <v>9</v>
      </c>
      <c r="J34" s="49"/>
      <c r="K34" s="68" t="s">
        <v>37</v>
      </c>
      <c r="L34" s="82">
        <f>COUNTIF(F$21:F140,"МСМК")</f>
        <v>0</v>
      </c>
    </row>
    <row r="35" spans="1:12" ht="15" x14ac:dyDescent="0.2">
      <c r="A35" s="43" t="s">
        <v>67</v>
      </c>
      <c r="B35" s="44"/>
      <c r="C35" s="70"/>
      <c r="D35" s="46"/>
      <c r="E35" s="59"/>
      <c r="F35" s="59"/>
      <c r="G35" s="48"/>
      <c r="H35" s="68" t="s">
        <v>38</v>
      </c>
      <c r="I35" s="84">
        <f>I36+I37+I38</f>
        <v>9</v>
      </c>
      <c r="J35" s="49"/>
      <c r="K35" s="68" t="s">
        <v>27</v>
      </c>
      <c r="L35" s="82">
        <f>COUNTIF(F$21:F30,"МС")</f>
        <v>0</v>
      </c>
    </row>
    <row r="36" spans="1:12" ht="15" x14ac:dyDescent="0.2">
      <c r="A36" s="43" t="s">
        <v>68</v>
      </c>
      <c r="B36" s="44"/>
      <c r="C36" s="70"/>
      <c r="D36" s="46"/>
      <c r="E36" s="59"/>
      <c r="F36" s="59"/>
      <c r="G36" s="48"/>
      <c r="H36" s="68" t="s">
        <v>39</v>
      </c>
      <c r="I36" s="84">
        <f>COUNT(A10:A95)</f>
        <v>9</v>
      </c>
      <c r="J36" s="49"/>
      <c r="K36" s="68" t="s">
        <v>30</v>
      </c>
      <c r="L36" s="82">
        <f>COUNTIF(F$20:F30,"КМС")</f>
        <v>3</v>
      </c>
    </row>
    <row r="37" spans="1:12" ht="15" x14ac:dyDescent="0.2">
      <c r="A37" s="50"/>
      <c r="B37" s="44"/>
      <c r="C37" s="70"/>
      <c r="D37" s="46"/>
      <c r="E37" s="51"/>
      <c r="F37" s="51"/>
      <c r="G37" s="51"/>
      <c r="H37" s="68" t="s">
        <v>40</v>
      </c>
      <c r="I37" s="84">
        <f>COUNTIF(A10:A94,"НФ")</f>
        <v>0</v>
      </c>
      <c r="J37" s="49"/>
      <c r="K37" s="68" t="s">
        <v>41</v>
      </c>
      <c r="L37" s="82">
        <f>COUNTIF(F$22:F141,"1 СР")</f>
        <v>0</v>
      </c>
    </row>
    <row r="38" spans="1:12" x14ac:dyDescent="0.2">
      <c r="A38" s="52"/>
      <c r="B38" s="17"/>
      <c r="C38" s="17"/>
      <c r="D38" s="46"/>
      <c r="E38" s="51"/>
      <c r="F38" s="51"/>
      <c r="G38" s="51"/>
      <c r="H38" s="68" t="s">
        <v>42</v>
      </c>
      <c r="I38" s="84">
        <f>COUNTIF(A10:A94,"ДСКВ")</f>
        <v>0</v>
      </c>
      <c r="J38" s="49"/>
      <c r="K38" s="68" t="s">
        <v>43</v>
      </c>
      <c r="L38" s="82">
        <f>COUNTIF(F$22:F142,"2 СР")</f>
        <v>0</v>
      </c>
    </row>
    <row r="39" spans="1:12" ht="15" x14ac:dyDescent="0.2">
      <c r="A39" s="53"/>
      <c r="B39" s="44"/>
      <c r="C39" s="22"/>
      <c r="D39" s="46"/>
      <c r="E39" s="59"/>
      <c r="F39" s="59"/>
      <c r="G39" s="48"/>
      <c r="H39" s="68" t="s">
        <v>44</v>
      </c>
      <c r="I39" s="84">
        <f>COUNTIF(A10:A94,"НС")</f>
        <v>0</v>
      </c>
      <c r="J39" s="49"/>
      <c r="K39" s="68" t="s">
        <v>45</v>
      </c>
      <c r="L39" s="82">
        <f>COUNTIF(F$22:F143,"3 СР")</f>
        <v>5</v>
      </c>
    </row>
    <row r="40" spans="1:12" ht="5.25" customHeight="1" x14ac:dyDescent="0.2">
      <c r="A40" s="53"/>
      <c r="B40" s="44"/>
      <c r="C40" s="44"/>
      <c r="D40" s="44"/>
      <c r="E40" s="44"/>
      <c r="F40" s="44"/>
      <c r="G40" s="17"/>
      <c r="H40" s="17"/>
      <c r="I40" s="54"/>
      <c r="J40" s="54"/>
      <c r="K40" s="55"/>
      <c r="L40" s="56"/>
    </row>
    <row r="41" spans="1:12" x14ac:dyDescent="0.2">
      <c r="A41" s="101" t="s">
        <v>46</v>
      </c>
      <c r="B41" s="101"/>
      <c r="C41" s="101"/>
      <c r="D41" s="101"/>
      <c r="E41" s="102" t="s">
        <v>47</v>
      </c>
      <c r="F41" s="102"/>
      <c r="G41" s="102"/>
      <c r="H41" s="102" t="s">
        <v>48</v>
      </c>
      <c r="I41" s="102"/>
      <c r="J41" s="103" t="s">
        <v>49</v>
      </c>
      <c r="K41" s="103"/>
      <c r="L41" s="103"/>
    </row>
    <row r="42" spans="1:12" x14ac:dyDescent="0.2">
      <c r="A42" s="104"/>
      <c r="B42" s="104"/>
      <c r="C42" s="104"/>
      <c r="D42" s="104"/>
      <c r="E42" s="104"/>
      <c r="F42" s="105"/>
      <c r="G42" s="105"/>
      <c r="H42" s="105"/>
      <c r="I42" s="105"/>
      <c r="J42" s="105"/>
      <c r="K42" s="105"/>
      <c r="L42" s="105"/>
    </row>
    <row r="43" spans="1:12" x14ac:dyDescent="0.2">
      <c r="A43" s="57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8"/>
    </row>
    <row r="44" spans="1:12" x14ac:dyDescent="0.2">
      <c r="A44" s="57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8"/>
    </row>
    <row r="45" spans="1:12" x14ac:dyDescent="0.2">
      <c r="A45" s="57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8"/>
    </row>
    <row r="46" spans="1:12" x14ac:dyDescent="0.2">
      <c r="A46" s="57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8"/>
    </row>
    <row r="47" spans="1:12" x14ac:dyDescent="0.2">
      <c r="A47" s="106"/>
      <c r="B47" s="106"/>
      <c r="C47" s="106"/>
      <c r="D47" s="106"/>
      <c r="E47" s="107" t="str">
        <f>H17</f>
        <v>БОЯРОВ В.В. (ВК, г. Саранск)</v>
      </c>
      <c r="F47" s="107"/>
      <c r="G47" s="107"/>
      <c r="H47" s="107" t="str">
        <f>H18</f>
        <v>МЯГКОВА Е.А. (IК, г. Саранск)</v>
      </c>
      <c r="I47" s="107"/>
      <c r="J47" s="108" t="str">
        <f>H19</f>
        <v>КОЧЕТКОВ Д.А. (ВК, г. Саранск)</v>
      </c>
      <c r="K47" s="108"/>
      <c r="L47" s="108"/>
    </row>
  </sheetData>
  <mergeCells count="29">
    <mergeCell ref="A42:E42"/>
    <mergeCell ref="F42:L42"/>
    <mergeCell ref="A47:D47"/>
    <mergeCell ref="E47:G47"/>
    <mergeCell ref="H47:I47"/>
    <mergeCell ref="J47:L47"/>
    <mergeCell ref="I16:L16"/>
    <mergeCell ref="A32:D32"/>
    <mergeCell ref="H32:L32"/>
    <mergeCell ref="A41:D41"/>
    <mergeCell ref="E41:G41"/>
    <mergeCell ref="H41:I41"/>
    <mergeCell ref="J41:L41"/>
    <mergeCell ref="A11:L11"/>
    <mergeCell ref="A12:L12"/>
    <mergeCell ref="A13:D13"/>
    <mergeCell ref="A14:D14"/>
    <mergeCell ref="A15:H15"/>
    <mergeCell ref="I15:L15"/>
    <mergeCell ref="A6:L6"/>
    <mergeCell ref="A7:L7"/>
    <mergeCell ref="A8:L8"/>
    <mergeCell ref="A9:L9"/>
    <mergeCell ref="A10:L10"/>
    <mergeCell ref="A1:L1"/>
    <mergeCell ref="A2:L2"/>
    <mergeCell ref="A3:L3"/>
    <mergeCell ref="A4:L4"/>
    <mergeCell ref="A5:L5"/>
  </mergeCells>
  <printOptions horizontalCentered="1"/>
  <pageMargins left="0.196527777777778" right="0.196527777777778" top="0.64583333333333304" bottom="0.59027777777777801" header="0.21319444444444399" footer="0.118055555555556"/>
  <pageSetup paperSize="9" scale="57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Arsen</cp:lastModifiedBy>
  <cp:revision>1</cp:revision>
  <cp:lastPrinted>2021-12-27T09:18:49Z</cp:lastPrinted>
  <dcterms:created xsi:type="dcterms:W3CDTF">1996-10-08T23:32:33Z</dcterms:created>
  <dcterms:modified xsi:type="dcterms:W3CDTF">2022-03-02T09:08:35Z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