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maksimova/Desktop/ВС/"/>
    </mc:Choice>
  </mc:AlternateContent>
  <xr:revisionPtr revIDLastSave="0" documentId="13_ncr:1_{EAD90DCE-EAE5-F743-82B4-571C7065300B}" xr6:coauthVersionLast="47" xr6:coauthVersionMax="47" xr10:uidLastSave="{00000000-0000-0000-0000-000000000000}"/>
  <bookViews>
    <workbookView xWindow="680" yWindow="1000" windowWidth="27840" windowHeight="15600" xr2:uid="{2413A78F-3EA6-B042-AE9A-63661074AAED}"/>
  </bookViews>
  <sheets>
    <sheet name="спринтФД" sheetId="2" r:id="rId1"/>
    <sheet name="Лист1" sheetId="1" r:id="rId2"/>
  </sheets>
  <externalReferences>
    <externalReference r:id="rId3"/>
    <externalReference r:id="rId4"/>
    <externalReference r:id="rId5"/>
  </externalReferences>
  <definedNames>
    <definedName name="_xlnm.Print_Area" localSheetId="0">спринтФД!$A$1:$I$63</definedName>
    <definedName name="ччччч" localSheetId="0">#REF!</definedName>
    <definedName name="чччч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2" l="1"/>
  <c r="D62" i="2"/>
  <c r="G54" i="2"/>
  <c r="G53" i="2"/>
  <c r="G52" i="2"/>
  <c r="G45" i="2"/>
  <c r="F45" i="2"/>
  <c r="E45" i="2"/>
  <c r="D45" i="2"/>
  <c r="C45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</calcChain>
</file>

<file path=xl/sharedStrings.xml><?xml version="1.0" encoding="utf-8"?>
<sst xmlns="http://schemas.openxmlformats.org/spreadsheetml/2006/main" count="59" uniqueCount="57">
  <si>
    <t>Министерство спорта Российской Федерации</t>
  </si>
  <si>
    <t>Федерация велосипедного спорта России</t>
  </si>
  <si>
    <t/>
  </si>
  <si>
    <t>ВСЕРОССИЙСКИЕ СОРЕВНОВАНИЯ</t>
  </si>
  <si>
    <t>по велосипедному спорту</t>
  </si>
  <si>
    <t>ИТОГОВЫЙ ПРОТОКОЛ</t>
  </si>
  <si>
    <t>Трек - Спринт</t>
  </si>
  <si>
    <t>МЕСТО ПРОВЕДЕНИЯ: г. Тула</t>
  </si>
  <si>
    <t>НАЧАЛО ГОНКИ:</t>
  </si>
  <si>
    <t>№ ВРВС: 0080431611Я</t>
  </si>
  <si>
    <t>ДАТА ПРОВЕДЕНИЯ: 15 мая 2023 года</t>
  </si>
  <si>
    <t>ОКОНЧАНИЕ ГОНКИ:</t>
  </si>
  <si>
    <t>№ ЕКП 2023: 26288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</si>
  <si>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</si>
  <si>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</si>
  <si>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</si>
  <si>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Тульский велотрек</t>
  </si>
  <si>
    <t>ГЛАВНЫЙ СУДЬЯ:</t>
  </si>
  <si>
    <t>Гниденко В.Н. (ВК, .Тула)</t>
  </si>
  <si>
    <t>ПОКРЫТИЕ ТРЕКА: бетон</t>
  </si>
  <si>
    <t>ГЛАВНЫЙ СЕКРЕТАРЬ:</t>
  </si>
  <si>
    <t>Максимова Е. Г (ВК, Тула)</t>
  </si>
  <si>
    <t>ДЛИНА ТРЕКА: 333м</t>
  </si>
  <si>
    <t>СУДЬЯ НА ФИНИШЕ:</t>
  </si>
  <si>
    <t>Копылов С. В. (ВК, Тула)</t>
  </si>
  <si>
    <t>ДИСТАНЦИЯ: ДЛИНА КРУГА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</si>
  <si>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</si>
  <si>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</si>
  <si>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</si>
  <si>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</si>
  <si>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</si>
  <si>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</si>
  <si>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</si>
  <si>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</si>
  <si>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</si>
  <si>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КМС</t>
  </si>
  <si>
    <t>1 СР</t>
  </si>
  <si>
    <t>2 СР</t>
  </si>
  <si>
    <t>ПОГОДНЫЕ УСЛОВИЯ</t>
  </si>
  <si>
    <t>СТАТИСТИКА ГОНКИ</t>
  </si>
  <si>
    <t>Температура: +15</t>
  </si>
  <si>
    <t>Субъектов РФ</t>
  </si>
  <si>
    <t>Влажность: 57%</t>
  </si>
  <si>
    <t>Заявлено</t>
  </si>
  <si>
    <t xml:space="preserve">Осадки: 0 </t>
  </si>
  <si>
    <t>Стартовало</t>
  </si>
  <si>
    <t>Ветер: 3 м/с</t>
  </si>
  <si>
    <t>Финишировало</t>
  </si>
  <si>
    <t>Н. финишировало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</si>
  <si>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</si>
  <si>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</si>
  <si>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</si>
  <si>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</si>
  <si>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</si>
  <si>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</si>
  <si>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Лелюк А. Ф. (ВК, Майкоп, Республика Адыгея)</t>
  </si>
  <si>
    <t>ДЕВУШКИ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</si>
</sst>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.00"/>
    <numFmt numFmtId="165" formatCode="mm:ss.000"/>
    <numFmt numFmtId="166" formatCode="yyyy"/>
  </numFmts>
  <fonts count="28" x14ac:knownFonts="1"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charset val="204"/>
    </font>
    <font>
      <sz val="16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FF0000"/>
      <name val="Calibri"/>
      <family val="2"/>
    </font>
    <font>
      <sz val="10"/>
      <name val="Calibri"/>
      <family val="2"/>
    </font>
    <font>
      <b/>
      <sz val="10"/>
      <color theme="1"/>
      <name val="Calibri (Основной текст)"/>
      <charset val="204"/>
    </font>
    <font>
      <sz val="10"/>
      <color theme="1"/>
      <name val="Calibri (Основной текст)"/>
      <charset val="204"/>
    </font>
    <font>
      <sz val="10"/>
      <color theme="1"/>
      <name val="Arial"/>
      <family val="2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10"/>
      <color rgb="FFFF0000"/>
      <name val="Calibri (Основной текст)"/>
      <charset val="204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3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1" fillId="0" borderId="0" xfId="1"/>
    <xf numFmtId="14" fontId="12" fillId="0" borderId="11" xfId="1" applyNumberFormat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11" fillId="0" borderId="11" xfId="1" applyFont="1" applyBorder="1" applyAlignment="1">
      <alignment horizontal="left" vertical="center"/>
    </xf>
    <xf numFmtId="164" fontId="12" fillId="2" borderId="11" xfId="1" applyNumberFormat="1" applyFont="1" applyFill="1" applyBorder="1" applyAlignment="1">
      <alignment horizontal="center" vertical="center"/>
    </xf>
    <xf numFmtId="0" fontId="11" fillId="0" borderId="12" xfId="1" applyFont="1" applyBorder="1" applyAlignment="1">
      <alignment horizontal="right" vertical="center"/>
    </xf>
    <xf numFmtId="0" fontId="13" fillId="0" borderId="0" xfId="1" applyFont="1"/>
    <xf numFmtId="14" fontId="12" fillId="0" borderId="8" xfId="1" applyNumberFormat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1" fillId="0" borderId="8" xfId="1" applyFont="1" applyBorder="1" applyAlignment="1">
      <alignment horizontal="left" vertical="center"/>
    </xf>
    <xf numFmtId="164" fontId="12" fillId="2" borderId="8" xfId="1" applyNumberFormat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14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vertical="center"/>
    </xf>
    <xf numFmtId="0" fontId="16" fillId="0" borderId="14" xfId="1" applyFont="1" applyBorder="1" applyAlignment="1">
      <alignment horizontal="right" vertical="center"/>
    </xf>
    <xf numFmtId="164" fontId="17" fillId="0" borderId="16" xfId="1" applyNumberFormat="1" applyFont="1" applyBorder="1" applyAlignment="1">
      <alignment vertical="center"/>
    </xf>
    <xf numFmtId="164" fontId="17" fillId="0" borderId="17" xfId="1" applyNumberFormat="1" applyFont="1" applyBorder="1" applyAlignment="1">
      <alignment vertical="center"/>
    </xf>
    <xf numFmtId="14" fontId="15" fillId="0" borderId="14" xfId="1" applyNumberFormat="1" applyFont="1" applyBorder="1" applyAlignment="1">
      <alignment vertical="center"/>
    </xf>
    <xf numFmtId="0" fontId="15" fillId="0" borderId="14" xfId="1" applyFont="1" applyBorder="1" applyAlignment="1">
      <alignment horizontal="right" vertical="center"/>
    </xf>
    <xf numFmtId="0" fontId="14" fillId="0" borderId="18" xfId="1" applyFont="1" applyBorder="1" applyAlignment="1">
      <alignment vertical="center"/>
    </xf>
    <xf numFmtId="0" fontId="15" fillId="0" borderId="19" xfId="1" applyFont="1" applyBorder="1" applyAlignment="1">
      <alignment horizontal="center" vertical="center"/>
    </xf>
    <xf numFmtId="0" fontId="15" fillId="0" borderId="19" xfId="1" applyFont="1" applyBorder="1" applyAlignment="1">
      <alignment vertical="center"/>
    </xf>
    <xf numFmtId="14" fontId="15" fillId="0" borderId="19" xfId="1" applyNumberFormat="1" applyFont="1" applyBorder="1" applyAlignment="1">
      <alignment vertical="center"/>
    </xf>
    <xf numFmtId="0" fontId="18" fillId="0" borderId="20" xfId="1" applyFont="1" applyBorder="1" applyAlignment="1">
      <alignment horizontal="right" vertical="center"/>
    </xf>
    <xf numFmtId="164" fontId="17" fillId="0" borderId="21" xfId="1" applyNumberFormat="1" applyFont="1" applyBorder="1" applyAlignment="1">
      <alignment horizontal="left" vertical="center"/>
    </xf>
    <xf numFmtId="0" fontId="17" fillId="0" borderId="22" xfId="1" applyFont="1" applyBorder="1" applyAlignment="1">
      <alignment horizontal="right" vertical="center"/>
    </xf>
    <xf numFmtId="0" fontId="19" fillId="0" borderId="23" xfId="1" applyFont="1" applyBorder="1" applyAlignment="1">
      <alignment vertical="center"/>
    </xf>
    <xf numFmtId="0" fontId="19" fillId="0" borderId="24" xfId="1" applyFont="1" applyBorder="1" applyAlignment="1">
      <alignment horizontal="center" vertical="center"/>
    </xf>
    <xf numFmtId="0" fontId="19" fillId="0" borderId="24" xfId="1" applyFont="1" applyBorder="1" applyAlignment="1">
      <alignment vertical="center"/>
    </xf>
    <xf numFmtId="14" fontId="19" fillId="0" borderId="24" xfId="1" applyNumberFormat="1" applyFont="1" applyBorder="1" applyAlignment="1">
      <alignment vertical="center"/>
    </xf>
    <xf numFmtId="164" fontId="19" fillId="0" borderId="24" xfId="1" applyNumberFormat="1" applyFont="1" applyBorder="1" applyAlignment="1">
      <alignment horizontal="center" vertical="center"/>
    </xf>
    <xf numFmtId="0" fontId="20" fillId="3" borderId="25" xfId="1" applyFont="1" applyFill="1" applyBorder="1" applyAlignment="1">
      <alignment horizontal="center" vertical="center"/>
    </xf>
    <xf numFmtId="0" fontId="20" fillId="3" borderId="26" xfId="1" applyFont="1" applyFill="1" applyBorder="1" applyAlignment="1">
      <alignment horizontal="center" vertical="center" wrapText="1"/>
    </xf>
    <xf numFmtId="14" fontId="20" fillId="3" borderId="26" xfId="1" applyNumberFormat="1" applyFont="1" applyFill="1" applyBorder="1" applyAlignment="1">
      <alignment horizontal="center" vertical="center" wrapText="1"/>
    </xf>
    <xf numFmtId="0" fontId="20" fillId="3" borderId="27" xfId="1" applyFont="1" applyFill="1" applyBorder="1" applyAlignment="1">
      <alignment horizontal="center" vertical="center" wrapText="1"/>
    </xf>
    <xf numFmtId="0" fontId="19" fillId="0" borderId="28" xfId="1" applyFont="1" applyBorder="1" applyAlignment="1">
      <alignment horizontal="center" vertical="center" wrapText="1"/>
    </xf>
    <xf numFmtId="0" fontId="19" fillId="0" borderId="29" xfId="1" applyFont="1" applyBorder="1" applyAlignment="1">
      <alignment horizontal="center" vertical="center"/>
    </xf>
    <xf numFmtId="0" fontId="21" fillId="0" borderId="29" xfId="1" applyFont="1" applyBorder="1" applyAlignment="1">
      <alignment horizontal="center" vertical="center"/>
    </xf>
    <xf numFmtId="0" fontId="21" fillId="0" borderId="29" xfId="1" applyFont="1" applyBorder="1" applyAlignment="1">
      <alignment horizontal="left" vertical="center"/>
    </xf>
    <xf numFmtId="14" fontId="21" fillId="0" borderId="29" xfId="1" applyNumberFormat="1" applyFont="1" applyBorder="1" applyAlignment="1">
      <alignment horizontal="center" vertical="center"/>
    </xf>
    <xf numFmtId="0" fontId="13" fillId="0" borderId="29" xfId="1" applyFont="1" applyBorder="1" applyAlignment="1">
      <alignment horizontal="center"/>
    </xf>
    <xf numFmtId="0" fontId="19" fillId="0" borderId="29" xfId="1" applyFont="1" applyBorder="1" applyAlignment="1">
      <alignment horizontal="center" vertical="center" wrapText="1"/>
    </xf>
    <xf numFmtId="165" fontId="19" fillId="0" borderId="29" xfId="1" applyNumberFormat="1" applyFont="1" applyBorder="1" applyAlignment="1">
      <alignment horizontal="center" vertical="center"/>
    </xf>
    <xf numFmtId="165" fontId="19" fillId="0" borderId="30" xfId="1" applyNumberFormat="1" applyFont="1" applyBorder="1" applyAlignment="1">
      <alignment horizontal="center" vertical="center"/>
    </xf>
    <xf numFmtId="165" fontId="22" fillId="0" borderId="30" xfId="1" applyNumberFormat="1" applyFont="1" applyBorder="1" applyAlignment="1">
      <alignment horizontal="left" vertical="center" wrapText="1"/>
    </xf>
    <xf numFmtId="0" fontId="23" fillId="0" borderId="29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/>
    </xf>
    <xf numFmtId="0" fontId="24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left"/>
    </xf>
    <xf numFmtId="0" fontId="25" fillId="0" borderId="3" xfId="1" applyFont="1" applyBorder="1" applyAlignment="1">
      <alignment vertical="center" wrapText="1"/>
    </xf>
    <xf numFmtId="14" fontId="24" fillId="0" borderId="3" xfId="1" applyNumberFormat="1" applyFont="1" applyBorder="1" applyAlignment="1">
      <alignment horizontal="center" vertical="center" wrapText="1"/>
    </xf>
    <xf numFmtId="166" fontId="24" fillId="0" borderId="0" xfId="1" applyNumberFormat="1" applyFont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164" fontId="24" fillId="0" borderId="3" xfId="1" applyNumberFormat="1" applyFont="1" applyBorder="1" applyAlignment="1">
      <alignment horizontal="center" vertical="center" wrapText="1"/>
    </xf>
    <xf numFmtId="0" fontId="26" fillId="3" borderId="33" xfId="1" applyFont="1" applyFill="1" applyBorder="1" applyAlignment="1">
      <alignment vertical="center"/>
    </xf>
    <xf numFmtId="0" fontId="19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49" fontId="4" fillId="0" borderId="14" xfId="1" applyNumberFormat="1" applyFont="1" applyBorder="1" applyAlignment="1">
      <alignment horizontal="left" vertical="center"/>
    </xf>
    <xf numFmtId="14" fontId="4" fillId="0" borderId="35" xfId="1" applyNumberFormat="1" applyFont="1" applyBorder="1" applyAlignment="1">
      <alignment vertical="center"/>
    </xf>
    <xf numFmtId="0" fontId="19" fillId="0" borderId="16" xfId="1" applyFont="1" applyBorder="1" applyAlignment="1">
      <alignment horizontal="left" vertical="center"/>
    </xf>
    <xf numFmtId="0" fontId="19" fillId="0" borderId="15" xfId="1" applyFont="1" applyBorder="1" applyAlignment="1">
      <alignment horizontal="center" vertical="center"/>
    </xf>
    <xf numFmtId="49" fontId="19" fillId="0" borderId="16" xfId="1" applyNumberFormat="1" applyFont="1" applyBorder="1" applyAlignment="1">
      <alignment vertical="center"/>
    </xf>
    <xf numFmtId="0" fontId="19" fillId="0" borderId="17" xfId="1" applyFont="1" applyBorder="1" applyAlignment="1">
      <alignment horizontal="center" vertical="center"/>
    </xf>
    <xf numFmtId="9" fontId="4" fillId="0" borderId="14" xfId="1" applyNumberFormat="1" applyFont="1" applyBorder="1" applyAlignment="1">
      <alignment horizontal="left" vertical="center"/>
    </xf>
    <xf numFmtId="14" fontId="4" fillId="0" borderId="36" xfId="1" applyNumberFormat="1" applyFont="1" applyBorder="1" applyAlignment="1">
      <alignment vertical="center"/>
    </xf>
    <xf numFmtId="49" fontId="19" fillId="0" borderId="16" xfId="1" applyNumberFormat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2" fontId="19" fillId="0" borderId="16" xfId="1" applyNumberFormat="1" applyFont="1" applyBorder="1" applyAlignment="1">
      <alignment vertical="center"/>
    </xf>
    <xf numFmtId="0" fontId="21" fillId="0" borderId="0" xfId="1" applyFont="1"/>
    <xf numFmtId="0" fontId="4" fillId="0" borderId="15" xfId="1" applyFont="1" applyBorder="1" applyAlignment="1">
      <alignment vertical="center"/>
    </xf>
    <xf numFmtId="14" fontId="4" fillId="0" borderId="37" xfId="1" applyNumberFormat="1" applyFont="1" applyBorder="1" applyAlignment="1">
      <alignment vertical="center"/>
    </xf>
    <xf numFmtId="0" fontId="19" fillId="0" borderId="5" xfId="1" applyFont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14" fontId="19" fillId="0" borderId="0" xfId="1" applyNumberFormat="1" applyFont="1" applyAlignment="1">
      <alignment vertical="center"/>
    </xf>
    <xf numFmtId="164" fontId="19" fillId="0" borderId="0" xfId="1" applyNumberFormat="1" applyFont="1" applyAlignment="1">
      <alignment horizontal="center" vertical="center"/>
    </xf>
    <xf numFmtId="164" fontId="19" fillId="0" borderId="6" xfId="1" applyNumberFormat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0" fillId="0" borderId="11" xfId="1" applyFont="1" applyBorder="1"/>
    <xf numFmtId="0" fontId="1" fillId="0" borderId="0" xfId="1"/>
    <xf numFmtId="0" fontId="10" fillId="0" borderId="8" xfId="1" applyFont="1" applyBorder="1"/>
    <xf numFmtId="0" fontId="10" fillId="0" borderId="12" xfId="1" applyFont="1" applyBorder="1"/>
    <xf numFmtId="0" fontId="10" fillId="0" borderId="6" xfId="1" applyFont="1" applyBorder="1"/>
    <xf numFmtId="0" fontId="10" fillId="0" borderId="9" xfId="1" applyFont="1" applyBorder="1"/>
    <xf numFmtId="0" fontId="27" fillId="0" borderId="18" xfId="1" applyFont="1" applyBorder="1" applyAlignment="1">
      <alignment horizontal="center" vertical="center"/>
    </xf>
    <xf numFmtId="0" fontId="10" fillId="0" borderId="19" xfId="1" applyFont="1" applyBorder="1"/>
    <xf numFmtId="0" fontId="27" fillId="0" borderId="19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/>
    </xf>
    <xf numFmtId="0" fontId="10" fillId="0" borderId="22" xfId="1" applyFont="1" applyBorder="1"/>
    <xf numFmtId="0" fontId="26" fillId="3" borderId="32" xfId="1" applyFont="1" applyFill="1" applyBorder="1" applyAlignment="1">
      <alignment horizontal="center" vertical="center"/>
    </xf>
    <xf numFmtId="0" fontId="10" fillId="0" borderId="33" xfId="1" applyFont="1" applyBorder="1"/>
    <xf numFmtId="0" fontId="26" fillId="3" borderId="33" xfId="1" applyFont="1" applyFill="1" applyBorder="1" applyAlignment="1">
      <alignment horizontal="center" vertical="center"/>
    </xf>
    <xf numFmtId="0" fontId="10" fillId="0" borderId="34" xfId="1" applyFont="1" applyBorder="1"/>
    <xf numFmtId="0" fontId="20" fillId="4" borderId="13" xfId="1" applyFont="1" applyFill="1" applyBorder="1" applyAlignment="1">
      <alignment horizontal="center" vertical="center"/>
    </xf>
    <xf numFmtId="0" fontId="10" fillId="0" borderId="14" xfId="1" applyFont="1" applyBorder="1"/>
    <xf numFmtId="0" fontId="20" fillId="4" borderId="14" xfId="1" applyFont="1" applyFill="1" applyBorder="1" applyAlignment="1">
      <alignment horizontal="center" vertical="center"/>
    </xf>
    <xf numFmtId="0" fontId="20" fillId="4" borderId="14" xfId="1" applyFont="1" applyFill="1" applyBorder="1" applyAlignment="1">
      <alignment horizontal="center"/>
    </xf>
    <xf numFmtId="0" fontId="10" fillId="0" borderId="17" xfId="1" applyFont="1" applyBorder="1"/>
    <xf numFmtId="0" fontId="11" fillId="0" borderId="10" xfId="1" applyFont="1" applyBorder="1" applyAlignment="1">
      <alignment horizontal="left" vertical="center"/>
    </xf>
    <xf numFmtId="0" fontId="12" fillId="0" borderId="11" xfId="1" applyFont="1" applyBorder="1"/>
    <xf numFmtId="0" fontId="11" fillId="0" borderId="7" xfId="1" applyFont="1" applyBorder="1" applyAlignment="1">
      <alignment horizontal="left" vertical="center"/>
    </xf>
    <xf numFmtId="0" fontId="12" fillId="0" borderId="8" xfId="1" applyFont="1" applyBorder="1"/>
    <xf numFmtId="0" fontId="14" fillId="3" borderId="13" xfId="1" applyFont="1" applyFill="1" applyBorder="1" applyAlignment="1">
      <alignment horizontal="center" vertical="center"/>
    </xf>
    <xf numFmtId="0" fontId="15" fillId="0" borderId="14" xfId="1" applyFont="1" applyBorder="1"/>
    <xf numFmtId="0" fontId="15" fillId="0" borderId="15" xfId="1" applyFont="1" applyBorder="1"/>
    <xf numFmtId="164" fontId="14" fillId="3" borderId="16" xfId="1" applyNumberFormat="1" applyFont="1" applyFill="1" applyBorder="1" applyAlignment="1">
      <alignment horizontal="center" vertical="center"/>
    </xf>
    <xf numFmtId="0" fontId="15" fillId="0" borderId="17" xfId="1" applyFont="1" applyBorder="1"/>
    <xf numFmtId="164" fontId="17" fillId="0" borderId="16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3" xfId="1" applyFont="1" applyBorder="1"/>
    <xf numFmtId="0" fontId="6" fillId="0" borderId="4" xfId="1" applyFont="1" applyBorder="1"/>
    <xf numFmtId="0" fontId="5" fillId="2" borderId="5" xfId="1" applyFont="1" applyFill="1" applyBorder="1" applyAlignment="1">
      <alignment horizontal="center" vertical="center"/>
    </xf>
    <xf numFmtId="0" fontId="7" fillId="0" borderId="0" xfId="1" applyFont="1"/>
    <xf numFmtId="0" fontId="7" fillId="0" borderId="6" xfId="1" applyFont="1" applyBorder="1"/>
    <xf numFmtId="0" fontId="5" fillId="0" borderId="5" xfId="1" applyFont="1" applyBorder="1" applyAlignment="1">
      <alignment horizontal="center" vertical="center"/>
    </xf>
    <xf numFmtId="0" fontId="8" fillId="0" borderId="0" xfId="1" applyFont="1"/>
    <xf numFmtId="0" fontId="9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Обычный" xfId="0" builtinId="0"/>
    <cellStyle name="Обычный 5" xfId="1" xr:uid="{CD3077B3-1A3D-E748-822F-6DBCCCFC5A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304799</xdr:colOff>
      <xdr:row>0</xdr:row>
      <xdr:rowOff>152400</xdr:rowOff>
    </xdr:from>
    <xdr:ext cx="790575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46FDA28A-04AF-9F42-9093-D1888B2F44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799" y="152400"/>
          <a:ext cx="790575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142875</xdr:colOff>
      <xdr:row>0</xdr:row>
      <xdr:rowOff>133350</xdr:rowOff>
    </xdr:from>
    <xdr:ext cx="933450" cy="600075"/>
    <xdr:pic>
      <xdr:nvPicPr>
        <xdr:cNvPr id="3" name="image1.jpg">
          <a:extLst>
            <a:ext uri="{FF2B5EF4-FFF2-40B4-BE49-F238E27FC236}">
              <a16:creationId xmlns:a16="http://schemas.microsoft.com/office/drawing/2014/main" id="{9AC8235D-1135-AB4F-B709-0D6718349A8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67575" y="133350"/>
          <a:ext cx="933450" cy="6000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850901</xdr:colOff>
      <xdr:row>56</xdr:row>
      <xdr:rowOff>114300</xdr:rowOff>
    </xdr:from>
    <xdr:ext cx="800100" cy="615950"/>
    <xdr:pic>
      <xdr:nvPicPr>
        <xdr:cNvPr id="4" name="image5.png" descr="C:\Users\Judge\Desktop\Максимова.jpg">
          <a:extLst>
            <a:ext uri="{FF2B5EF4-FFF2-40B4-BE49-F238E27FC236}">
              <a16:creationId xmlns:a16="http://schemas.microsoft.com/office/drawing/2014/main" id="{354DAD54-2802-9940-A575-27B07FA3120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84701" y="12306300"/>
          <a:ext cx="800100" cy="6159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482600</xdr:colOff>
      <xdr:row>56</xdr:row>
      <xdr:rowOff>114300</xdr:rowOff>
    </xdr:from>
    <xdr:to>
      <xdr:col>8</xdr:col>
      <xdr:colOff>609600</xdr:colOff>
      <xdr:row>60</xdr:row>
      <xdr:rowOff>121557</xdr:rowOff>
    </xdr:to>
    <xdr:pic>
      <xdr:nvPicPr>
        <xdr:cNvPr id="5" name="Рисунок 8">
          <a:extLst>
            <a:ext uri="{FF2B5EF4-FFF2-40B4-BE49-F238E27FC236}">
              <a16:creationId xmlns:a16="http://schemas.microsoft.com/office/drawing/2014/main" id="{6DEF4802-B16B-B345-B5B6-91DC42332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2306300"/>
          <a:ext cx="1219200" cy="61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228600</xdr:colOff>
      <xdr:row>56</xdr:row>
      <xdr:rowOff>12700</xdr:rowOff>
    </xdr:from>
    <xdr:to>
      <xdr:col>4</xdr:col>
      <xdr:colOff>168013</xdr:colOff>
      <xdr:row>61</xdr:row>
      <xdr:rowOff>4104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46E9C6B-6B22-954B-83C3-095ECFCA4A87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204700"/>
          <a:ext cx="1171313" cy="7534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katerinamaksimova/Desktop/&#1055;&#1056;%20&#1058;&#1059;&#1051;&#1040;%2012-16%20&#1052;&#1040;&#1071;.xlsx" TargetMode="External"/><Relationship Id="rId1" Type="http://schemas.openxmlformats.org/officeDocument/2006/relationships/externalLinkPath" Target="/Users/ekaterinamaksimova/Desktop/&#1055;&#1056;%20&#1058;&#1059;&#1051;&#1040;%2012-16%20&#1052;&#1040;&#10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/Desktop/&#1052;&#1072;&#1081;&#1082;&#1086;&#108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katerinamaksimova/Desktop/&#1055;&#1056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принт д"/>
      <sheetName val="спринт м)"/>
      <sheetName val="спринт д над"/>
      <sheetName val="спринт м над"/>
      <sheetName val="над"/>
      <sheetName val="спринт д 1 4"/>
      <sheetName val="спринт д 1 4рег"/>
      <sheetName val="спринт д 1 4 (2)"/>
      <sheetName val="спринт м 1 4"/>
      <sheetName val="над рег 1 4"/>
      <sheetName val="ст 200 д (2)"/>
      <sheetName val="ст 200 ю (2)"/>
      <sheetName val="ст очки д "/>
      <sheetName val="ст очки м"/>
      <sheetName val="Д ОЧКИ"/>
      <sheetName val="Ю ОЧКИ "/>
      <sheetName val="преследка"/>
      <sheetName val="ст 200 д"/>
      <sheetName val="ст 200 ю"/>
      <sheetName val="ст 200 д РГ"/>
      <sheetName val="ст 200 ю РГ"/>
      <sheetName val="кейрин Д"/>
      <sheetName val="кейрин"/>
      <sheetName val="Кейрин.табл муж ф"/>
      <sheetName val="Кейрин.табл жен"/>
      <sheetName val="ст выб ю РГ"/>
      <sheetName val="ст выб д РГ"/>
      <sheetName val="ст выб ю"/>
      <sheetName val="ст выб д"/>
      <sheetName val="ст 500 Д"/>
      <sheetName val="ст 500 Ю"/>
      <sheetName val="старт 3км Д"/>
      <sheetName val="старт 3км Ю (2)"/>
      <sheetName val="тех 3 км д"/>
      <sheetName val="тех 3 км ю"/>
      <sheetName val="ст выб д 2"/>
      <sheetName val="ст выб ю 1"/>
      <sheetName val="ст выб ю РГ (2)"/>
      <sheetName val="ст выб д РГ (2)"/>
      <sheetName val="парная 3 км Ю Ф"/>
      <sheetName val="ст выб д 1"/>
      <sheetName val="ст выб ю 2"/>
      <sheetName val="ст скретч Д"/>
      <sheetName val="ст скретч Ю"/>
      <sheetName val="мой список М (2)"/>
      <sheetName val="мой списокД"/>
      <sheetName val="мой список М"/>
      <sheetName val="мой список РС"/>
      <sheetName val="спис ВС РЕГИОНЫ  РС"/>
      <sheetName val="спис ВС РЕГИОНЫ "/>
      <sheetName val="спис ПР РЕГИОНЫ"/>
      <sheetName val="спис ПР"/>
      <sheetName val="спис ВС"/>
      <sheetName val="спис РС"/>
      <sheetName val="парная 3 км Д"/>
      <sheetName val="парная 3 км Ю"/>
      <sheetName val="500схД"/>
      <sheetName val="500схЮ "/>
      <sheetName val="Скретч Д"/>
      <sheetName val="Скретч Ю"/>
      <sheetName val="парная 3 км Д Ф"/>
      <sheetName val="парная 3 км Д Ф все"/>
      <sheetName val="парная 3 км Ю1"/>
      <sheetName val="парная 3 км Ю Ф все"/>
      <sheetName val="кейрин Д "/>
      <sheetName val="кейрин М"/>
      <sheetName val="Д выб кв1"/>
      <sheetName val="Д выб кв2"/>
      <sheetName val="Ю выб кв1"/>
      <sheetName val="Ю выб кв2"/>
      <sheetName val="кейрин Д  (2)"/>
      <sheetName val="кейрин М (2)"/>
      <sheetName val="Д выб РГ  (2)"/>
      <sheetName val="Ю выб РГ (2)"/>
      <sheetName val="Д выб кв2 (2)"/>
      <sheetName val="Ю выб кв2 (2)"/>
      <sheetName val="кейрин Д  (3)"/>
      <sheetName val="кейрин М (3)"/>
      <sheetName val="кейрин ф Д"/>
      <sheetName val="кейрин ф Ю"/>
      <sheetName val="200схД"/>
      <sheetName val="200схЮ"/>
      <sheetName val="200схД РС"/>
      <sheetName val="200схЮ РС"/>
      <sheetName val="финалл д"/>
      <sheetName val="финал м"/>
      <sheetName val="финал д регион"/>
      <sheetName val="финал м рег"/>
      <sheetName val="спринтФД"/>
      <sheetName val="спринтФМ "/>
      <sheetName val="спринтФМ  РС"/>
      <sheetName val="спринтФД  РС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B7" t="str">
            <v>№ гонщ</v>
          </cell>
          <cell r="C7" t="str">
            <v>UCI</v>
          </cell>
          <cell r="D7" t="str">
            <v>ФИ</v>
          </cell>
          <cell r="E7" t="str">
            <v>Дата</v>
          </cell>
          <cell r="F7" t="str">
            <v>разряд</v>
          </cell>
          <cell r="G7" t="str">
            <v>область</v>
          </cell>
        </row>
        <row r="9">
          <cell r="B9">
            <v>1</v>
          </cell>
          <cell r="C9">
            <v>10132790051</v>
          </cell>
          <cell r="D9" t="str">
            <v>Дроздова Ольга</v>
          </cell>
          <cell r="E9">
            <v>39616</v>
          </cell>
          <cell r="F9" t="str">
            <v>2 СР</v>
          </cell>
          <cell r="G9" t="str">
            <v>Тульская область</v>
          </cell>
        </row>
        <row r="10">
          <cell r="B10">
            <v>2</v>
          </cell>
          <cell r="C10">
            <v>10132789849</v>
          </cell>
          <cell r="D10" t="str">
            <v>Лучина Виктория</v>
          </cell>
          <cell r="E10">
            <v>39558</v>
          </cell>
          <cell r="F10" t="str">
            <v>2 СР</v>
          </cell>
          <cell r="G10" t="str">
            <v>Тульская область</v>
          </cell>
        </row>
        <row r="11">
          <cell r="B11">
            <v>3</v>
          </cell>
          <cell r="C11">
            <v>10137919432</v>
          </cell>
          <cell r="D11" t="str">
            <v>Ермолова Мария</v>
          </cell>
          <cell r="E11">
            <v>39688</v>
          </cell>
          <cell r="F11" t="str">
            <v>1 СР</v>
          </cell>
          <cell r="G11" t="str">
            <v>Тульская область</v>
          </cell>
        </row>
        <row r="12">
          <cell r="B12">
            <v>4</v>
          </cell>
          <cell r="C12">
            <v>10094255385</v>
          </cell>
          <cell r="D12" t="str">
            <v>Изотова Анна</v>
          </cell>
          <cell r="E12">
            <v>39316</v>
          </cell>
          <cell r="F12" t="str">
            <v>КМС</v>
          </cell>
          <cell r="G12" t="str">
            <v>Тульская область</v>
          </cell>
        </row>
        <row r="13">
          <cell r="B13">
            <v>5</v>
          </cell>
          <cell r="C13">
            <v>10216899027</v>
          </cell>
          <cell r="D13" t="str">
            <v>Юрченко Александра</v>
          </cell>
          <cell r="E13">
            <v>39346</v>
          </cell>
          <cell r="F13" t="str">
            <v>КМС</v>
          </cell>
          <cell r="G13" t="str">
            <v>Тульская область</v>
          </cell>
        </row>
        <row r="14">
          <cell r="B14">
            <v>6</v>
          </cell>
          <cell r="C14">
            <v>10119926033</v>
          </cell>
          <cell r="D14" t="str">
            <v>Боброва Мария</v>
          </cell>
          <cell r="E14">
            <v>39162</v>
          </cell>
          <cell r="F14" t="str">
            <v>2 СР</v>
          </cell>
          <cell r="G14" t="str">
            <v>Тульская область</v>
          </cell>
        </row>
        <row r="15">
          <cell r="B15">
            <v>7</v>
          </cell>
          <cell r="D15" t="str">
            <v>Кузьмина Каролина</v>
          </cell>
          <cell r="E15">
            <v>39167</v>
          </cell>
          <cell r="F15" t="str">
            <v>2 СР</v>
          </cell>
          <cell r="G15" t="str">
            <v>Тульская область</v>
          </cell>
        </row>
        <row r="16">
          <cell r="B16">
            <v>8</v>
          </cell>
          <cell r="C16">
            <v>10130345045</v>
          </cell>
          <cell r="D16" t="str">
            <v>Соколова Софья</v>
          </cell>
          <cell r="E16">
            <v>39106</v>
          </cell>
          <cell r="F16" t="str">
            <v>1 СР</v>
          </cell>
          <cell r="G16" t="str">
            <v>Тульская область</v>
          </cell>
        </row>
        <row r="17">
          <cell r="B17">
            <v>9</v>
          </cell>
          <cell r="D17" t="str">
            <v>Кузина Анна</v>
          </cell>
          <cell r="E17">
            <v>39443</v>
          </cell>
          <cell r="F17" t="str">
            <v>2 СР</v>
          </cell>
          <cell r="G17" t="str">
            <v>Тульская область</v>
          </cell>
        </row>
        <row r="18">
          <cell r="B18">
            <v>10</v>
          </cell>
          <cell r="C18">
            <v>10142530164</v>
          </cell>
          <cell r="D18" t="str">
            <v>Ростовцева Светлана</v>
          </cell>
          <cell r="E18">
            <v>39776</v>
          </cell>
          <cell r="F18" t="str">
            <v>2 СР</v>
          </cell>
          <cell r="G18" t="str">
            <v>Тульская область</v>
          </cell>
        </row>
        <row r="19">
          <cell r="B19">
            <v>11</v>
          </cell>
          <cell r="C19">
            <v>10142335255</v>
          </cell>
          <cell r="D19" t="str">
            <v>Гвоздева Диана</v>
          </cell>
          <cell r="E19">
            <v>39650</v>
          </cell>
          <cell r="F19" t="str">
            <v>2 СР</v>
          </cell>
          <cell r="G19" t="str">
            <v>Тульская область</v>
          </cell>
        </row>
        <row r="20">
          <cell r="B20">
            <v>51</v>
          </cell>
          <cell r="C20">
            <v>0</v>
          </cell>
          <cell r="D20" t="str">
            <v>Мишина Алена</v>
          </cell>
          <cell r="E20">
            <v>39871</v>
          </cell>
          <cell r="F20" t="str">
            <v>2 СР</v>
          </cell>
          <cell r="G20" t="str">
            <v>Тульская область</v>
          </cell>
        </row>
        <row r="21">
          <cell r="B21">
            <v>12</v>
          </cell>
          <cell r="C21">
            <v>10126133023</v>
          </cell>
          <cell r="D21" t="str">
            <v>Свирщук Анастасия</v>
          </cell>
          <cell r="E21">
            <v>39690</v>
          </cell>
          <cell r="F21" t="str">
            <v>КМС</v>
          </cell>
          <cell r="G21" t="str">
            <v>Донецкая Народная Республика</v>
          </cell>
        </row>
        <row r="22">
          <cell r="B22">
            <v>13</v>
          </cell>
          <cell r="C22">
            <v>10139118794</v>
          </cell>
          <cell r="D22" t="str">
            <v>Бедная Диана</v>
          </cell>
          <cell r="E22">
            <v>40069</v>
          </cell>
          <cell r="F22" t="str">
            <v>1 СР</v>
          </cell>
          <cell r="G22" t="str">
            <v>Донецкая Народная Республика</v>
          </cell>
        </row>
        <row r="23">
          <cell r="B23">
            <v>14</v>
          </cell>
          <cell r="C23">
            <v>10105526785</v>
          </cell>
          <cell r="D23" t="str">
            <v xml:space="preserve">Касимова Виолетта </v>
          </cell>
          <cell r="E23">
            <v>39379</v>
          </cell>
          <cell r="F23" t="str">
            <v>КМС</v>
          </cell>
          <cell r="G23" t="str">
            <v xml:space="preserve">Санкт - Петербург </v>
          </cell>
        </row>
        <row r="24">
          <cell r="B24">
            <v>15</v>
          </cell>
          <cell r="C24">
            <v>10123783704</v>
          </cell>
          <cell r="D24" t="str">
            <v>Таджиева Алина</v>
          </cell>
          <cell r="E24">
            <v>39323</v>
          </cell>
          <cell r="F24" t="str">
            <v>КМС</v>
          </cell>
          <cell r="G24" t="str">
            <v xml:space="preserve">Санкт - Петербург </v>
          </cell>
        </row>
        <row r="25">
          <cell r="B25">
            <v>16</v>
          </cell>
          <cell r="C25">
            <v>10117352200</v>
          </cell>
          <cell r="D25" t="str">
            <v>Осипова Виктория</v>
          </cell>
          <cell r="E25">
            <v>39275</v>
          </cell>
          <cell r="F25" t="str">
            <v>КМС</v>
          </cell>
          <cell r="G25" t="str">
            <v xml:space="preserve">Санкт - Петербург </v>
          </cell>
        </row>
        <row r="26">
          <cell r="B26">
            <v>17</v>
          </cell>
          <cell r="C26">
            <v>10111188252</v>
          </cell>
          <cell r="D26" t="str">
            <v xml:space="preserve">Удянская Александра </v>
          </cell>
          <cell r="E26">
            <v>39157</v>
          </cell>
          <cell r="F26" t="str">
            <v>КМС</v>
          </cell>
          <cell r="G26" t="str">
            <v xml:space="preserve">Санкт - Петербург </v>
          </cell>
        </row>
        <row r="27">
          <cell r="B27">
            <v>18</v>
          </cell>
          <cell r="C27">
            <v>10132012435</v>
          </cell>
          <cell r="D27" t="str">
            <v>Лосева Анфиса</v>
          </cell>
          <cell r="E27">
            <v>39524</v>
          </cell>
          <cell r="F27" t="str">
            <v>1 СР</v>
          </cell>
          <cell r="G27" t="str">
            <v xml:space="preserve">Санкт - Петербург </v>
          </cell>
        </row>
        <row r="28">
          <cell r="B28">
            <v>19</v>
          </cell>
          <cell r="C28">
            <v>10119496506</v>
          </cell>
          <cell r="D28" t="str">
            <v>Колоницкая Виктория</v>
          </cell>
          <cell r="E28">
            <v>39295</v>
          </cell>
          <cell r="F28" t="str">
            <v>1 СР</v>
          </cell>
          <cell r="G28" t="str">
            <v xml:space="preserve">Санкт - Петербург </v>
          </cell>
        </row>
        <row r="30">
          <cell r="B30">
            <v>20</v>
          </cell>
          <cell r="C30">
            <v>10117776774</v>
          </cell>
          <cell r="D30" t="str">
            <v>Алексеенко Сабрина</v>
          </cell>
          <cell r="E30">
            <v>39255</v>
          </cell>
          <cell r="F30" t="str">
            <v>КМС</v>
          </cell>
          <cell r="G30" t="str">
            <v>Иркутская область</v>
          </cell>
        </row>
        <row r="31">
          <cell r="B31">
            <v>21</v>
          </cell>
          <cell r="C31">
            <v>10119123155</v>
          </cell>
          <cell r="D31" t="str">
            <v>Шишкина Виктория</v>
          </cell>
          <cell r="E31">
            <v>39607</v>
          </cell>
          <cell r="F31" t="str">
            <v>1 СР</v>
          </cell>
          <cell r="G31" t="str">
            <v>Иркутская область</v>
          </cell>
        </row>
        <row r="33">
          <cell r="B33">
            <v>22</v>
          </cell>
          <cell r="C33">
            <v>10090053164</v>
          </cell>
          <cell r="D33" t="str">
            <v>Клименко Эвелина</v>
          </cell>
          <cell r="E33">
            <v>39217</v>
          </cell>
          <cell r="F33" t="str">
            <v>КМС</v>
          </cell>
          <cell r="G33" t="str">
            <v xml:space="preserve">Санкт - Петербург </v>
          </cell>
        </row>
        <row r="34">
          <cell r="B34">
            <v>23</v>
          </cell>
          <cell r="C34">
            <v>10137422207</v>
          </cell>
          <cell r="D34" t="str">
            <v>Беляева Мария</v>
          </cell>
          <cell r="E34">
            <v>39866</v>
          </cell>
          <cell r="F34" t="str">
            <v>КМС</v>
          </cell>
          <cell r="G34" t="str">
            <v xml:space="preserve">Санкт - Петербург </v>
          </cell>
        </row>
        <row r="36">
          <cell r="B36">
            <v>24</v>
          </cell>
          <cell r="C36">
            <v>10116665217</v>
          </cell>
          <cell r="D36" t="str">
            <v>Петричина Алина</v>
          </cell>
          <cell r="E36">
            <v>39140</v>
          </cell>
          <cell r="F36" t="str">
            <v>КМС</v>
          </cell>
          <cell r="G36" t="str">
            <v>Москва</v>
          </cell>
        </row>
        <row r="37">
          <cell r="B37">
            <v>25</v>
          </cell>
          <cell r="C37">
            <v>10112463400</v>
          </cell>
          <cell r="D37" t="str">
            <v>Сашенкова Александра</v>
          </cell>
          <cell r="E37">
            <v>39458</v>
          </cell>
          <cell r="F37" t="str">
            <v>КМС</v>
          </cell>
          <cell r="G37" t="str">
            <v>Москва</v>
          </cell>
        </row>
        <row r="38">
          <cell r="B38">
            <v>26</v>
          </cell>
          <cell r="C38">
            <v>10131543502</v>
          </cell>
          <cell r="D38" t="str">
            <v>Солозобова Вероника</v>
          </cell>
          <cell r="E38">
            <v>39647</v>
          </cell>
          <cell r="F38" t="str">
            <v>КМС</v>
          </cell>
          <cell r="G38" t="str">
            <v>Москва</v>
          </cell>
        </row>
        <row r="39">
          <cell r="B39">
            <v>27</v>
          </cell>
          <cell r="C39">
            <v>10138758783</v>
          </cell>
          <cell r="D39" t="str">
            <v xml:space="preserve">Савичева Кристина </v>
          </cell>
          <cell r="E39">
            <v>39673</v>
          </cell>
          <cell r="F39" t="str">
            <v>1 СР</v>
          </cell>
          <cell r="G39" t="str">
            <v>Москва</v>
          </cell>
        </row>
        <row r="41">
          <cell r="B41">
            <v>28</v>
          </cell>
          <cell r="C41">
            <v>10127774747</v>
          </cell>
          <cell r="D41" t="str">
            <v>Булавкина Анастасия</v>
          </cell>
          <cell r="E41">
            <v>39361</v>
          </cell>
          <cell r="F41" t="str">
            <v>КМС</v>
          </cell>
          <cell r="G41" t="str">
            <v xml:space="preserve">Московская область </v>
          </cell>
        </row>
        <row r="43">
          <cell r="B43">
            <v>29</v>
          </cell>
          <cell r="C43">
            <v>10126009145</v>
          </cell>
          <cell r="D43" t="str">
            <v>Кузьмина Дарья</v>
          </cell>
          <cell r="E43">
            <v>39484</v>
          </cell>
          <cell r="F43" t="str">
            <v>1 СР</v>
          </cell>
          <cell r="G43" t="str">
            <v>Ростовская область</v>
          </cell>
        </row>
        <row r="44">
          <cell r="B44">
            <v>30</v>
          </cell>
          <cell r="C44">
            <v>10127430395</v>
          </cell>
          <cell r="D44" t="str">
            <v>Евко Валерия</v>
          </cell>
          <cell r="E44">
            <v>39225</v>
          </cell>
          <cell r="F44" t="str">
            <v>1 СР</v>
          </cell>
          <cell r="G44" t="str">
            <v>Ростовская область</v>
          </cell>
        </row>
        <row r="45">
          <cell r="B45">
            <v>31</v>
          </cell>
          <cell r="C45">
            <v>10141651104</v>
          </cell>
          <cell r="D45" t="str">
            <v xml:space="preserve">Слесова Екатерина </v>
          </cell>
          <cell r="E45">
            <v>39720</v>
          </cell>
          <cell r="F45" t="str">
            <v>1 СР</v>
          </cell>
          <cell r="G45" t="str">
            <v>Ростовская область</v>
          </cell>
        </row>
        <row r="46">
          <cell r="B46">
            <v>32</v>
          </cell>
          <cell r="C46">
            <v>10142011307</v>
          </cell>
          <cell r="D46" t="str">
            <v>Будник Мария</v>
          </cell>
          <cell r="E46">
            <v>39664</v>
          </cell>
          <cell r="F46" t="str">
            <v>1 СР</v>
          </cell>
          <cell r="G46" t="str">
            <v>Ростовская область</v>
          </cell>
        </row>
        <row r="48">
          <cell r="B48">
            <v>33</v>
          </cell>
          <cell r="C48">
            <v>10083844154</v>
          </cell>
          <cell r="D48" t="str">
            <v xml:space="preserve">Смирнова Анна </v>
          </cell>
          <cell r="E48">
            <v>39353</v>
          </cell>
          <cell r="F48" t="str">
            <v>КМС</v>
          </cell>
          <cell r="G48" t="str">
            <v>Москва</v>
          </cell>
        </row>
        <row r="50">
          <cell r="B50">
            <v>34</v>
          </cell>
          <cell r="C50">
            <v>10130128817</v>
          </cell>
          <cell r="D50" t="str">
            <v>Алякрирнская София</v>
          </cell>
          <cell r="E50">
            <v>40101</v>
          </cell>
          <cell r="F50" t="str">
            <v>3 СР</v>
          </cell>
          <cell r="G50" t="str">
            <v>Москва</v>
          </cell>
        </row>
        <row r="51">
          <cell r="B51">
            <v>35</v>
          </cell>
          <cell r="C51">
            <v>0</v>
          </cell>
          <cell r="D51" t="str">
            <v xml:space="preserve">Баженова Кристина </v>
          </cell>
          <cell r="E51">
            <v>39526</v>
          </cell>
          <cell r="F51" t="str">
            <v>2 СР</v>
          </cell>
          <cell r="G51" t="str">
            <v>Москва</v>
          </cell>
        </row>
        <row r="52">
          <cell r="B52">
            <v>36</v>
          </cell>
          <cell r="C52">
            <v>10130164208</v>
          </cell>
          <cell r="D52" t="str">
            <v>Босаргина Дарья</v>
          </cell>
          <cell r="E52">
            <v>39492</v>
          </cell>
          <cell r="F52" t="str">
            <v>2 СР</v>
          </cell>
          <cell r="G52" t="str">
            <v>Москва</v>
          </cell>
        </row>
        <row r="54">
          <cell r="B54">
            <v>37</v>
          </cell>
          <cell r="C54">
            <v>10114465336</v>
          </cell>
          <cell r="D54" t="str">
            <v xml:space="preserve">Гейко Диана </v>
          </cell>
          <cell r="E54">
            <v>39338</v>
          </cell>
          <cell r="F54" t="str">
            <v>КМС</v>
          </cell>
          <cell r="G54" t="str">
            <v>Республика Адыгея</v>
          </cell>
        </row>
        <row r="55">
          <cell r="B55">
            <v>38</v>
          </cell>
          <cell r="C55">
            <v>10120034046</v>
          </cell>
          <cell r="D55" t="str">
            <v>Максимчук Милана</v>
          </cell>
          <cell r="E55">
            <v>39194</v>
          </cell>
          <cell r="F55" t="str">
            <v>КМС</v>
          </cell>
          <cell r="G55" t="str">
            <v>Республика Адыгея</v>
          </cell>
        </row>
        <row r="56">
          <cell r="B56">
            <v>39</v>
          </cell>
          <cell r="C56">
            <v>10120034450</v>
          </cell>
          <cell r="D56" t="str">
            <v>Сандалова Анастасия</v>
          </cell>
          <cell r="E56">
            <v>39183</v>
          </cell>
          <cell r="F56" t="str">
            <v>1 СР</v>
          </cell>
          <cell r="G56" t="str">
            <v>Республика Адыгея</v>
          </cell>
        </row>
        <row r="57">
          <cell r="B57">
            <v>40</v>
          </cell>
          <cell r="C57">
            <v>10109564413</v>
          </cell>
          <cell r="D57" t="str">
            <v>Радуненко Анна</v>
          </cell>
          <cell r="E57">
            <v>39437</v>
          </cell>
          <cell r="F57" t="str">
            <v>КМС</v>
          </cell>
          <cell r="G57" t="str">
            <v>Республика Адыгея</v>
          </cell>
        </row>
        <row r="59">
          <cell r="B59">
            <v>41</v>
          </cell>
          <cell r="C59">
            <v>10142055268</v>
          </cell>
          <cell r="D59" t="str">
            <v>Тинькова София</v>
          </cell>
          <cell r="E59">
            <v>39565</v>
          </cell>
          <cell r="F59" t="str">
            <v>2 СР</v>
          </cell>
          <cell r="G59" t="str">
            <v xml:space="preserve">Воронежская область </v>
          </cell>
        </row>
        <row r="60">
          <cell r="B60">
            <v>42</v>
          </cell>
          <cell r="C60">
            <v>10129964624</v>
          </cell>
          <cell r="D60" t="str">
            <v xml:space="preserve">Минашкина Тамила </v>
          </cell>
          <cell r="E60">
            <v>39591</v>
          </cell>
          <cell r="F60" t="str">
            <v>КМС</v>
          </cell>
          <cell r="G60" t="str">
            <v xml:space="preserve">Воронежская область </v>
          </cell>
        </row>
        <row r="61">
          <cell r="B61">
            <v>43</v>
          </cell>
          <cell r="C61">
            <v>10116809808</v>
          </cell>
          <cell r="D61" t="str">
            <v>Ткачук Злата</v>
          </cell>
          <cell r="E61">
            <v>39733</v>
          </cell>
          <cell r="F61" t="str">
            <v>1 СР</v>
          </cell>
          <cell r="G61" t="str">
            <v xml:space="preserve">Воронежская область </v>
          </cell>
        </row>
        <row r="62">
          <cell r="B62">
            <v>44</v>
          </cell>
          <cell r="C62">
            <v>10119972109</v>
          </cell>
          <cell r="D62" t="str">
            <v>Колупаева Кристина</v>
          </cell>
          <cell r="E62">
            <v>39525</v>
          </cell>
          <cell r="F62" t="str">
            <v>КМС</v>
          </cell>
          <cell r="G62" t="str">
            <v xml:space="preserve">Воронежская область </v>
          </cell>
        </row>
        <row r="63">
          <cell r="B63">
            <v>45</v>
          </cell>
          <cell r="C63">
            <v>10142218047</v>
          </cell>
          <cell r="D63" t="str">
            <v>Кузнецова Виктория</v>
          </cell>
          <cell r="E63">
            <v>40035</v>
          </cell>
          <cell r="F63" t="str">
            <v>3 СР</v>
          </cell>
          <cell r="G63" t="str">
            <v xml:space="preserve">Воронежская область </v>
          </cell>
        </row>
        <row r="64">
          <cell r="B64">
            <v>46</v>
          </cell>
          <cell r="C64">
            <v>10142216330</v>
          </cell>
          <cell r="D64" t="str">
            <v xml:space="preserve">Кулагина Арина </v>
          </cell>
          <cell r="E64">
            <v>40094</v>
          </cell>
          <cell r="F64" t="str">
            <v>3 СР</v>
          </cell>
          <cell r="G64" t="str">
            <v xml:space="preserve">Воронежская область </v>
          </cell>
        </row>
        <row r="65">
          <cell r="B65">
            <v>47</v>
          </cell>
          <cell r="C65">
            <v>20100312</v>
          </cell>
          <cell r="D65" t="str">
            <v xml:space="preserve">Сухарева Александра </v>
          </cell>
          <cell r="E65">
            <v>40249</v>
          </cell>
          <cell r="F65" t="str">
            <v>3 СР</v>
          </cell>
          <cell r="G65" t="str">
            <v xml:space="preserve">Воронежская область </v>
          </cell>
        </row>
        <row r="67">
          <cell r="B67">
            <v>48</v>
          </cell>
          <cell r="C67">
            <v>10120120235</v>
          </cell>
          <cell r="D67" t="str">
            <v>Голуенко Дарья</v>
          </cell>
          <cell r="E67">
            <v>39166</v>
          </cell>
          <cell r="F67" t="str">
            <v>1 СР</v>
          </cell>
          <cell r="G67" t="str">
            <v>Москва</v>
          </cell>
        </row>
        <row r="68">
          <cell r="B68">
            <v>49</v>
          </cell>
          <cell r="C68">
            <v>10112709637</v>
          </cell>
          <cell r="D68" t="str">
            <v>Фарафонтова Елизавета</v>
          </cell>
          <cell r="E68">
            <v>39296</v>
          </cell>
          <cell r="F68" t="str">
            <v>1 СР</v>
          </cell>
          <cell r="G68" t="str">
            <v>Москва</v>
          </cell>
        </row>
        <row r="69">
          <cell r="B69">
            <v>50</v>
          </cell>
          <cell r="C69">
            <v>10131600486</v>
          </cell>
          <cell r="D69" t="str">
            <v xml:space="preserve">Клиндух Алина </v>
          </cell>
          <cell r="E69">
            <v>39550</v>
          </cell>
          <cell r="F69" t="str">
            <v>3 СР</v>
          </cell>
          <cell r="G69" t="str">
            <v>Москва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ой список"/>
      <sheetName val="спис"/>
      <sheetName val="Гонка с выбыванием"/>
      <sheetName val="Скретч"/>
      <sheetName val="спис (2)"/>
      <sheetName val="Ж ОЧ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ой списокД"/>
      <sheetName val="мой список 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581B6-9C84-E643-AFED-389F3EC53392}">
  <sheetPr>
    <tabColor rgb="FFB2A1C7"/>
    <pageSetUpPr fitToPage="1"/>
  </sheetPr>
  <dimension ref="A1:Z1011"/>
  <sheetViews>
    <sheetView tabSelected="1" view="pageBreakPreview" zoomScaleNormal="100" zoomScaleSheetLayoutView="100" workbookViewId="0">
      <selection activeCell="A12" sqref="A12:I12"/>
    </sheetView>
  </sheetViews>
  <sheetFormatPr baseColWidth="10" defaultColWidth="12" defaultRowHeight="15" customHeight="1" x14ac:dyDescent="0.2"/>
  <cols>
    <col min="1" max="1" width="5.6640625" style="1" customWidth="1"/>
    <col min="2" max="2" width="6.83203125" style="1" customWidth="1"/>
    <col min="3" max="3" width="11" style="1" customWidth="1"/>
    <col min="4" max="4" width="16.1640625" style="1" customWidth="1"/>
    <col min="5" max="5" width="9.33203125" style="1" customWidth="1"/>
    <col min="6" max="6" width="11.5" style="1" customWidth="1"/>
    <col min="7" max="7" width="18.6640625" style="1" customWidth="1"/>
    <col min="8" max="8" width="14.33203125" style="1" customWidth="1"/>
    <col min="9" max="9" width="18.5" style="1" customWidth="1"/>
    <col min="10" max="26" width="7.33203125" style="1" customWidth="1"/>
    <col min="27" max="16384" width="12" style="1"/>
  </cols>
  <sheetData>
    <row r="1" spans="1:26" ht="1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26" ht="3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</row>
    <row r="3" spans="1:26" ht="1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</row>
    <row r="4" spans="1:26" ht="6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</row>
    <row r="5" spans="1:26" ht="6.75" customHeight="1" x14ac:dyDescent="0.2">
      <c r="A5" s="124" t="s">
        <v>2</v>
      </c>
      <c r="B5" s="124"/>
      <c r="C5" s="124"/>
      <c r="D5" s="124"/>
      <c r="E5" s="124"/>
      <c r="F5" s="124"/>
      <c r="G5" s="124"/>
      <c r="H5" s="124"/>
      <c r="I5" s="124"/>
    </row>
    <row r="6" spans="1:26" ht="15" customHeight="1" x14ac:dyDescent="0.2">
      <c r="A6" s="111" t="s">
        <v>3</v>
      </c>
      <c r="B6" s="111"/>
      <c r="C6" s="111"/>
      <c r="D6" s="111"/>
      <c r="E6" s="111"/>
      <c r="F6" s="111"/>
      <c r="G6" s="111"/>
      <c r="H6" s="111"/>
      <c r="I6" s="111"/>
    </row>
    <row r="7" spans="1:26" ht="15" customHeight="1" x14ac:dyDescent="0.2">
      <c r="A7" s="111" t="s">
        <v>4</v>
      </c>
      <c r="B7" s="111"/>
      <c r="C7" s="111"/>
      <c r="D7" s="111"/>
      <c r="E7" s="111"/>
      <c r="F7" s="111"/>
      <c r="G7" s="111"/>
      <c r="H7" s="111"/>
      <c r="I7" s="111"/>
    </row>
    <row r="8" spans="1:26" ht="8.25" customHeight="1" thickBot="1" x14ac:dyDescent="0.25">
      <c r="A8" s="112"/>
      <c r="B8" s="112"/>
      <c r="C8" s="112"/>
      <c r="D8" s="112"/>
      <c r="E8" s="112"/>
      <c r="F8" s="112"/>
      <c r="G8" s="112"/>
      <c r="H8" s="112"/>
      <c r="I8" s="112"/>
    </row>
    <row r="9" spans="1:26" ht="12.75" customHeight="1" thickTop="1" x14ac:dyDescent="0.25">
      <c r="A9" s="113" t="s">
        <v>5</v>
      </c>
      <c r="B9" s="114"/>
      <c r="C9" s="114"/>
      <c r="D9" s="114"/>
      <c r="E9" s="114"/>
      <c r="F9" s="114"/>
      <c r="G9" s="114"/>
      <c r="H9" s="114"/>
      <c r="I9" s="115"/>
    </row>
    <row r="10" spans="1:26" ht="12.75" customHeight="1" x14ac:dyDescent="0.25">
      <c r="A10" s="116" t="s">
        <v>6</v>
      </c>
      <c r="B10" s="117"/>
      <c r="C10" s="117"/>
      <c r="D10" s="117"/>
      <c r="E10" s="117"/>
      <c r="F10" s="117"/>
      <c r="G10" s="117"/>
      <c r="H10" s="117"/>
      <c r="I10" s="118"/>
    </row>
    <row r="11" spans="1:26" ht="16.5" customHeight="1" x14ac:dyDescent="0.25">
      <c r="A11" s="119" t="s">
        <v>56</v>
      </c>
      <c r="B11" s="120"/>
      <c r="C11" s="120"/>
      <c r="D11" s="120"/>
      <c r="E11" s="120"/>
      <c r="F11" s="120"/>
      <c r="G11" s="120"/>
      <c r="H11" s="120"/>
      <c r="I11" s="118"/>
    </row>
    <row r="12" spans="1:26" ht="6.75" customHeight="1" x14ac:dyDescent="0.2">
      <c r="A12" s="121"/>
      <c r="B12" s="83"/>
      <c r="C12" s="83"/>
      <c r="D12" s="83"/>
      <c r="E12" s="83"/>
      <c r="F12" s="83"/>
      <c r="G12" s="83"/>
      <c r="H12" s="83"/>
      <c r="I12" s="86"/>
    </row>
    <row r="13" spans="1:26" ht="12.75" customHeight="1" x14ac:dyDescent="0.2">
      <c r="A13" s="101" t="s">
        <v>7</v>
      </c>
      <c r="B13" s="102"/>
      <c r="C13" s="102"/>
      <c r="D13" s="102"/>
      <c r="E13" s="2"/>
      <c r="F13" s="3"/>
      <c r="G13" s="4" t="s">
        <v>8</v>
      </c>
      <c r="H13" s="5"/>
      <c r="I13" s="6" t="s">
        <v>9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103" t="s">
        <v>10</v>
      </c>
      <c r="B14" s="104"/>
      <c r="C14" s="104"/>
      <c r="D14" s="104"/>
      <c r="E14" s="8"/>
      <c r="F14" s="9"/>
      <c r="G14" s="10" t="s">
        <v>11</v>
      </c>
      <c r="H14" s="11"/>
      <c r="I14" s="12" t="s">
        <v>12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">
      <c r="A15" s="105" t="s">
        <v>13</v>
      </c>
      <c r="B15" s="106"/>
      <c r="C15" s="106"/>
      <c r="D15" s="106"/>
      <c r="E15" s="106"/>
      <c r="F15" s="106"/>
      <c r="G15" s="107"/>
      <c r="H15" s="108" t="s">
        <v>14</v>
      </c>
      <c r="I15" s="109"/>
    </row>
    <row r="16" spans="1:26" ht="23.25" customHeight="1" x14ac:dyDescent="0.2">
      <c r="A16" s="13" t="s">
        <v>15</v>
      </c>
      <c r="B16" s="14"/>
      <c r="C16" s="14"/>
      <c r="D16" s="15"/>
      <c r="E16" s="16" t="s">
        <v>2</v>
      </c>
      <c r="F16" s="15"/>
      <c r="G16" s="16"/>
      <c r="H16" s="17" t="s">
        <v>16</v>
      </c>
      <c r="I16" s="18"/>
    </row>
    <row r="17" spans="1:9" ht="12.75" customHeight="1" x14ac:dyDescent="0.2">
      <c r="A17" s="13" t="s">
        <v>17</v>
      </c>
      <c r="B17" s="14"/>
      <c r="C17" s="14"/>
      <c r="D17" s="16"/>
      <c r="E17" s="19"/>
      <c r="F17" s="15"/>
      <c r="G17" s="20" t="s">
        <v>18</v>
      </c>
      <c r="H17" s="110" t="s">
        <v>19</v>
      </c>
      <c r="I17" s="109"/>
    </row>
    <row r="18" spans="1:9" ht="12.75" customHeight="1" x14ac:dyDescent="0.2">
      <c r="A18" s="13" t="s">
        <v>20</v>
      </c>
      <c r="B18" s="14"/>
      <c r="C18" s="14"/>
      <c r="D18" s="16"/>
      <c r="E18" s="19"/>
      <c r="F18" s="15"/>
      <c r="G18" s="20" t="s">
        <v>21</v>
      </c>
      <c r="H18" s="110" t="s">
        <v>22</v>
      </c>
      <c r="I18" s="109"/>
    </row>
    <row r="19" spans="1:9" ht="12.75" customHeight="1" thickBot="1" x14ac:dyDescent="0.25">
      <c r="A19" s="21" t="s">
        <v>23</v>
      </c>
      <c r="B19" s="22"/>
      <c r="C19" s="22"/>
      <c r="D19" s="23"/>
      <c r="E19" s="24"/>
      <c r="F19" s="23"/>
      <c r="G19" s="25" t="s">
        <v>24</v>
      </c>
      <c r="H19" s="26" t="s">
        <v>25</v>
      </c>
      <c r="I19" s="27">
        <v>2</v>
      </c>
    </row>
    <row r="20" spans="1:9" ht="7.5" customHeight="1" thickTop="1" thickBot="1" x14ac:dyDescent="0.25">
      <c r="A20" s="28"/>
      <c r="B20" s="29"/>
      <c r="C20" s="29"/>
      <c r="D20" s="30"/>
      <c r="E20" s="31"/>
      <c r="F20" s="30"/>
      <c r="G20" s="30"/>
      <c r="H20" s="32"/>
      <c r="I20" s="32"/>
    </row>
    <row r="21" spans="1:9" ht="31.5" customHeight="1" thickTop="1" x14ac:dyDescent="0.2">
      <c r="A21" s="33" t="s">
        <v>26</v>
      </c>
      <c r="B21" s="34" t="s">
        <v>27</v>
      </c>
      <c r="C21" s="34" t="s">
        <v>28</v>
      </c>
      <c r="D21" s="34" t="s">
        <v>29</v>
      </c>
      <c r="E21" s="35" t="s">
        <v>30</v>
      </c>
      <c r="F21" s="34" t="s">
        <v>31</v>
      </c>
      <c r="G21" s="34" t="s">
        <v>32</v>
      </c>
      <c r="H21" s="34" t="s">
        <v>33</v>
      </c>
      <c r="I21" s="36" t="s">
        <v>34</v>
      </c>
    </row>
    <row r="22" spans="1:9" ht="24" customHeight="1" x14ac:dyDescent="0.2">
      <c r="A22" s="37">
        <v>1</v>
      </c>
      <c r="B22" s="38">
        <v>26</v>
      </c>
      <c r="C22" s="39">
        <f>IF(ISBLANK($B22),"",VLOOKUP($B22,'[1]мой списокД'!$B$1:$F$518,2,0))</f>
        <v>10131543502</v>
      </c>
      <c r="D22" s="40" t="str">
        <f>IF(ISBLANK($B22),"",VLOOKUP($B22,'[1]мой списокД'!$B$1:$F$518,3,0))</f>
        <v>Солозобова Вероника</v>
      </c>
      <c r="E22" s="41">
        <f>IF(ISBLANK($B22),"",VLOOKUP($B22,'[1]мой списокД'!$B$1:$F$518,4,0))</f>
        <v>39647</v>
      </c>
      <c r="F22" s="42" t="str">
        <f>IF(ISBLANK($B22),"",VLOOKUP($B22,'[1]мой списокД'!$B$1:$G$518,5,0))</f>
        <v>КМС</v>
      </c>
      <c r="G22" s="43" t="str">
        <f>IF(ISBLANK($B22),"",VLOOKUP($B22,'[1]мой списокД'!$B$1:$G$518,6,0))</f>
        <v>Москва</v>
      </c>
      <c r="H22" s="44"/>
      <c r="I22" s="45"/>
    </row>
    <row r="23" spans="1:9" ht="24" customHeight="1" x14ac:dyDescent="0.2">
      <c r="A23" s="37">
        <v>2</v>
      </c>
      <c r="B23" s="38">
        <v>28</v>
      </c>
      <c r="C23" s="39">
        <f>IF(ISBLANK($B23),"",VLOOKUP($B23,'[1]мой списокД'!$B$1:$F$518,2,0))</f>
        <v>10127774747</v>
      </c>
      <c r="D23" s="40" t="str">
        <f>IF(ISBLANK($B23),"",VLOOKUP($B23,'[1]мой списокД'!$B$1:$F$518,3,0))</f>
        <v>Булавкина Анастасия</v>
      </c>
      <c r="E23" s="41">
        <f>IF(ISBLANK($B23),"",VLOOKUP($B23,'[1]мой списокД'!$B$1:$F$518,4,0))</f>
        <v>39361</v>
      </c>
      <c r="F23" s="42" t="str">
        <f>IF(ISBLANK($B23),"",VLOOKUP($B23,'[1]мой списокД'!$B$1:$G$518,5,0))</f>
        <v>КМС</v>
      </c>
      <c r="G23" s="43" t="str">
        <f>IF(ISBLANK($B23),"",VLOOKUP($B23,'[1]мой списокД'!$B$1:$G$518,6,0))</f>
        <v xml:space="preserve">Московская область </v>
      </c>
      <c r="H23" s="44"/>
      <c r="I23" s="45"/>
    </row>
    <row r="24" spans="1:9" ht="24" customHeight="1" x14ac:dyDescent="0.2">
      <c r="A24" s="37">
        <v>3</v>
      </c>
      <c r="B24" s="38">
        <v>10</v>
      </c>
      <c r="C24" s="39">
        <f>IF(ISBLANK($B24),"",VLOOKUP($B24,'[1]мой списокД'!$B$1:$F$518,2,0))</f>
        <v>10142530164</v>
      </c>
      <c r="D24" s="40" t="str">
        <f>IF(ISBLANK($B24),"",VLOOKUP($B24,'[1]мой списокД'!$B$1:$F$518,3,0))</f>
        <v>Ростовцева Светлана</v>
      </c>
      <c r="E24" s="41">
        <f>IF(ISBLANK($B24),"",VLOOKUP($B24,'[1]мой списокД'!$B$1:$F$518,4,0))</f>
        <v>39776</v>
      </c>
      <c r="F24" s="42" t="str">
        <f>IF(ISBLANK($B24),"",VLOOKUP($B24,'[1]мой списокД'!$B$1:$G$518,5,0))</f>
        <v>2 СР</v>
      </c>
      <c r="G24" s="43" t="str">
        <f>IF(ISBLANK($B24),"",VLOOKUP($B24,'[1]мой списокД'!$B$1:$G$518,6,0))</f>
        <v>Тульская область</v>
      </c>
      <c r="H24" s="44"/>
      <c r="I24" s="46"/>
    </row>
    <row r="25" spans="1:9" ht="24" customHeight="1" x14ac:dyDescent="0.2">
      <c r="A25" s="37">
        <v>4</v>
      </c>
      <c r="B25" s="38">
        <v>49</v>
      </c>
      <c r="C25" s="39">
        <f>IF(ISBLANK($B25),"",VLOOKUP($B25,'[1]мой списокД'!$B$1:$F$518,2,0))</f>
        <v>10112709637</v>
      </c>
      <c r="D25" s="40" t="str">
        <f>IF(ISBLANK($B25),"",VLOOKUP($B25,'[1]мой списокД'!$B$1:$F$518,3,0))</f>
        <v>Фарафонтова Елизавета</v>
      </c>
      <c r="E25" s="41">
        <f>IF(ISBLANK($B25),"",VLOOKUP($B25,'[1]мой списокД'!$B$1:$F$518,4,0))</f>
        <v>39296</v>
      </c>
      <c r="F25" s="42" t="str">
        <f>IF(ISBLANK($B25),"",VLOOKUP($B25,'[1]мой списокД'!$B$1:$G$518,5,0))</f>
        <v>1 СР</v>
      </c>
      <c r="G25" s="43" t="str">
        <f>IF(ISBLANK($B25),"",VLOOKUP($B25,'[1]мой списокД'!$B$1:$G$518,6,0))</f>
        <v>Москва</v>
      </c>
      <c r="H25" s="44"/>
      <c r="I25" s="45"/>
    </row>
    <row r="26" spans="1:9" ht="24" customHeight="1" x14ac:dyDescent="0.2">
      <c r="A26" s="37">
        <v>5</v>
      </c>
      <c r="B26" s="38">
        <v>33</v>
      </c>
      <c r="C26" s="39">
        <f>IF(ISBLANK($B26),"",VLOOKUP($B26,'[1]мой списокД'!$B$1:$F$518,2,0))</f>
        <v>10083844154</v>
      </c>
      <c r="D26" s="40" t="str">
        <f>IF(ISBLANK($B26),"",VLOOKUP($B26,'[1]мой списокД'!$B$1:$F$518,3,0))</f>
        <v xml:space="preserve">Смирнова Анна </v>
      </c>
      <c r="E26" s="41">
        <f>IF(ISBLANK($B26),"",VLOOKUP($B26,'[1]мой списокД'!$B$1:$F$518,4,0))</f>
        <v>39353</v>
      </c>
      <c r="F26" s="42" t="str">
        <f>IF(ISBLANK($B26),"",VLOOKUP($B26,'[1]мой списокД'!$B$1:$G$518,5,0))</f>
        <v>КМС</v>
      </c>
      <c r="G26" s="43" t="str">
        <f>IF(ISBLANK($B26),"",VLOOKUP($B26,'[1]мой списокД'!$B$1:$G$518,6,0))</f>
        <v>Москва</v>
      </c>
      <c r="H26" s="44"/>
      <c r="I26" s="45"/>
    </row>
    <row r="27" spans="1:9" ht="24" customHeight="1" x14ac:dyDescent="0.2">
      <c r="A27" s="37">
        <v>6</v>
      </c>
      <c r="B27" s="38">
        <v>48</v>
      </c>
      <c r="C27" s="39">
        <f>IF(ISBLANK($B27),"",VLOOKUP($B27,'[1]мой списокД'!$B$1:$F$518,2,0))</f>
        <v>10120120235</v>
      </c>
      <c r="D27" s="40" t="str">
        <f>IF(ISBLANK($B27),"",VLOOKUP($B27,'[1]мой списокД'!$B$1:$F$518,3,0))</f>
        <v>Голуенко Дарья</v>
      </c>
      <c r="E27" s="41">
        <f>IF(ISBLANK($B27),"",VLOOKUP($B27,'[1]мой списокД'!$B$1:$F$518,4,0))</f>
        <v>39166</v>
      </c>
      <c r="F27" s="42" t="str">
        <f>IF(ISBLANK($B27),"",VLOOKUP($B27,'[1]мой списокД'!$B$1:$G$518,5,0))</f>
        <v>1 СР</v>
      </c>
      <c r="G27" s="43" t="str">
        <f>IF(ISBLANK($B27),"",VLOOKUP($B27,'[1]мой списокД'!$B$1:$G$518,6,0))</f>
        <v>Москва</v>
      </c>
      <c r="H27" s="44"/>
      <c r="I27" s="45"/>
    </row>
    <row r="28" spans="1:9" ht="24" customHeight="1" x14ac:dyDescent="0.2">
      <c r="A28" s="37">
        <v>7</v>
      </c>
      <c r="B28" s="38">
        <v>3</v>
      </c>
      <c r="C28" s="39">
        <f>IF(ISBLANK($B28),"",VLOOKUP($B28,'[1]мой списокД'!$B$1:$F$518,2,0))</f>
        <v>10137919432</v>
      </c>
      <c r="D28" s="40" t="str">
        <f>IF(ISBLANK($B28),"",VLOOKUP($B28,'[1]мой списокД'!$B$1:$F$518,3,0))</f>
        <v>Ермолова Мария</v>
      </c>
      <c r="E28" s="41">
        <f>IF(ISBLANK($B28),"",VLOOKUP($B28,'[1]мой списокД'!$B$1:$F$518,4,0))</f>
        <v>39688</v>
      </c>
      <c r="F28" s="42" t="str">
        <f>IF(ISBLANK($B28),"",VLOOKUP($B28,'[1]мой списокД'!$B$1:$G$518,5,0))</f>
        <v>1 СР</v>
      </c>
      <c r="G28" s="43" t="str">
        <f>IF(ISBLANK($B28),"",VLOOKUP($B28,'[1]мой списокД'!$B$1:$G$518,6,0))</f>
        <v>Тульская область</v>
      </c>
      <c r="H28" s="44"/>
      <c r="I28" s="45"/>
    </row>
    <row r="29" spans="1:9" ht="24" customHeight="1" x14ac:dyDescent="0.2">
      <c r="A29" s="37">
        <v>8</v>
      </c>
      <c r="B29" s="38">
        <v>27</v>
      </c>
      <c r="C29" s="39">
        <f>IF(ISBLANK($B29),"",VLOOKUP($B29,'[1]мой списокД'!$B$1:$F$518,2,0))</f>
        <v>10138758783</v>
      </c>
      <c r="D29" s="40" t="str">
        <f>IF(ISBLANK($B29),"",VLOOKUP($B29,'[1]мой списокД'!$B$1:$F$518,3,0))</f>
        <v xml:space="preserve">Савичева Кристина </v>
      </c>
      <c r="E29" s="41">
        <f>IF(ISBLANK($B29),"",VLOOKUP($B29,'[1]мой списокД'!$B$1:$F$518,4,0))</f>
        <v>39673</v>
      </c>
      <c r="F29" s="42" t="str">
        <f>IF(ISBLANK($B29),"",VLOOKUP($B29,'[1]мой списокД'!$B$1:$G$518,5,0))</f>
        <v>1 СР</v>
      </c>
      <c r="G29" s="43" t="str">
        <f>IF(ISBLANK($B29),"",VLOOKUP($B29,'[1]мой списокД'!$B$1:$G$518,6,0))</f>
        <v>Москва</v>
      </c>
      <c r="H29" s="44"/>
      <c r="I29" s="45"/>
    </row>
    <row r="30" spans="1:9" ht="24" customHeight="1" x14ac:dyDescent="0.2">
      <c r="A30" s="37">
        <v>9</v>
      </c>
      <c r="B30" s="38">
        <v>2</v>
      </c>
      <c r="C30" s="39">
        <f>IF(ISBLANK($B30),"",VLOOKUP($B30,'[1]мой списокД'!$B$1:$F$518,2,0))</f>
        <v>10132789849</v>
      </c>
      <c r="D30" s="40" t="str">
        <f>IF(ISBLANK($B30),"",VLOOKUP($B30,'[1]мой списокД'!$B$1:$F$518,3,0))</f>
        <v>Лучина Виктория</v>
      </c>
      <c r="E30" s="41">
        <f>IF(ISBLANK($B30),"",VLOOKUP($B30,'[1]мой списокД'!$B$1:$F$518,4,0))</f>
        <v>39558</v>
      </c>
      <c r="F30" s="42" t="str">
        <f>IF(ISBLANK($B30),"",VLOOKUP($B30,'[1]мой списокД'!$B$1:$G$518,5,0))</f>
        <v>2 СР</v>
      </c>
      <c r="G30" s="43" t="str">
        <f>IF(ISBLANK($B30),"",VLOOKUP($B30,'[1]мой списокД'!$B$1:$G$518,6,0))</f>
        <v>Тульская область</v>
      </c>
      <c r="H30" s="44"/>
      <c r="I30" s="45"/>
    </row>
    <row r="31" spans="1:9" ht="24" customHeight="1" x14ac:dyDescent="0.2">
      <c r="A31" s="37">
        <v>10</v>
      </c>
      <c r="B31" s="38">
        <v>23</v>
      </c>
      <c r="C31" s="39">
        <f>IF(ISBLANK($B31),"",VLOOKUP($B31,'[1]мой списокД'!$B$1:$F$518,2,0))</f>
        <v>10137422207</v>
      </c>
      <c r="D31" s="40" t="str">
        <f>IF(ISBLANK($B31),"",VLOOKUP($B31,'[1]мой списокД'!$B$1:$F$518,3,0))</f>
        <v>Беляева Мария</v>
      </c>
      <c r="E31" s="41">
        <f>IF(ISBLANK($B31),"",VLOOKUP($B31,'[1]мой списокД'!$B$1:$F$518,4,0))</f>
        <v>39866</v>
      </c>
      <c r="F31" s="42" t="str">
        <f>IF(ISBLANK($B31),"",VLOOKUP($B31,'[1]мой списокД'!$B$1:$G$518,5,0))</f>
        <v>КМС</v>
      </c>
      <c r="G31" s="43" t="str">
        <f>IF(ISBLANK($B31),"",VLOOKUP($B31,'[1]мой списокД'!$B$1:$G$518,6,0))</f>
        <v xml:space="preserve">Санкт - Петербург </v>
      </c>
      <c r="H31" s="44"/>
      <c r="I31" s="45"/>
    </row>
    <row r="32" spans="1:9" ht="24" customHeight="1" x14ac:dyDescent="0.2">
      <c r="A32" s="37">
        <v>11</v>
      </c>
      <c r="B32" s="38">
        <v>19</v>
      </c>
      <c r="C32" s="39">
        <f>IF(ISBLANK($B32),"",VLOOKUP($B32,'[1]мой списокД'!$B$1:$F$518,2,0))</f>
        <v>10119496506</v>
      </c>
      <c r="D32" s="40" t="str">
        <f>IF(ISBLANK($B32),"",VLOOKUP($B32,'[1]мой списокД'!$B$1:$F$518,3,0))</f>
        <v>Колоницкая Виктория</v>
      </c>
      <c r="E32" s="41">
        <f>IF(ISBLANK($B32),"",VLOOKUP($B32,'[1]мой списокД'!$B$1:$F$518,4,0))</f>
        <v>39295</v>
      </c>
      <c r="F32" s="42" t="str">
        <f>IF(ISBLANK($B32),"",VLOOKUP($B32,'[1]мой списокД'!$B$1:$G$518,5,0))</f>
        <v>1 СР</v>
      </c>
      <c r="G32" s="43" t="str">
        <f>IF(ISBLANK($B32),"",VLOOKUP($B32,'[1]мой списокД'!$B$1:$G$518,6,0))</f>
        <v xml:space="preserve">Санкт - Петербург </v>
      </c>
      <c r="H32" s="44"/>
      <c r="I32" s="45"/>
    </row>
    <row r="33" spans="1:9" ht="24" customHeight="1" x14ac:dyDescent="0.2">
      <c r="A33" s="37">
        <v>12</v>
      </c>
      <c r="B33" s="38">
        <v>6</v>
      </c>
      <c r="C33" s="39">
        <f>IF(ISBLANK($B33),"",VLOOKUP($B33,'[1]мой списокД'!$B$1:$F$518,2,0))</f>
        <v>10119926033</v>
      </c>
      <c r="D33" s="40" t="str">
        <f>IF(ISBLANK($B33),"",VLOOKUP($B33,'[1]мой списокД'!$B$1:$F$518,3,0))</f>
        <v>Боброва Мария</v>
      </c>
      <c r="E33" s="41">
        <f>IF(ISBLANK($B33),"",VLOOKUP($B33,'[1]мой списокД'!$B$1:$F$518,4,0))</f>
        <v>39162</v>
      </c>
      <c r="F33" s="42" t="str">
        <f>IF(ISBLANK($B33),"",VLOOKUP($B33,'[1]мой списокД'!$B$1:$G$518,5,0))</f>
        <v>2 СР</v>
      </c>
      <c r="G33" s="43" t="str">
        <f>IF(ISBLANK($B33),"",VLOOKUP($B33,'[1]мой списокД'!$B$1:$G$518,6,0))</f>
        <v>Тульская область</v>
      </c>
      <c r="H33" s="44"/>
      <c r="I33" s="45"/>
    </row>
    <row r="34" spans="1:9" ht="24" customHeight="1" x14ac:dyDescent="0.2">
      <c r="A34" s="37">
        <v>13</v>
      </c>
      <c r="B34" s="38">
        <v>1</v>
      </c>
      <c r="C34" s="39">
        <f>IF(ISBLANK($B34),"",VLOOKUP($B34,'[1]мой списокД'!$B$1:$F$518,2,0))</f>
        <v>10132790051</v>
      </c>
      <c r="D34" s="40" t="str">
        <f>IF(ISBLANK($B34),"",VLOOKUP($B34,'[1]мой списокД'!$B$1:$F$518,3,0))</f>
        <v>Дроздова Ольга</v>
      </c>
      <c r="E34" s="41">
        <f>IF(ISBLANK($B34),"",VLOOKUP($B34,'[1]мой списокД'!$B$1:$F$518,4,0))</f>
        <v>39616</v>
      </c>
      <c r="F34" s="42" t="str">
        <f>IF(ISBLANK($B34),"",VLOOKUP($B34,'[1]мой списокД'!$B$1:$G$518,5,0))</f>
        <v>2 СР</v>
      </c>
      <c r="G34" s="43" t="str">
        <f>IF(ISBLANK($B34),"",VLOOKUP($B34,'[1]мой списокД'!$B$1:$G$518,6,0))</f>
        <v>Тульская область</v>
      </c>
      <c r="H34" s="44"/>
      <c r="I34" s="45"/>
    </row>
    <row r="35" spans="1:9" ht="24" customHeight="1" x14ac:dyDescent="0.2">
      <c r="A35" s="37">
        <v>14</v>
      </c>
      <c r="B35" s="38">
        <v>7</v>
      </c>
      <c r="C35" s="39">
        <f>IF(ISBLANK($B35),"",VLOOKUP($B35,'[1]мой списокД'!$B$1:$F$518,2,0))</f>
        <v>0</v>
      </c>
      <c r="D35" s="40" t="str">
        <f>IF(ISBLANK($B35),"",VLOOKUP($B35,'[1]мой списокД'!$B$1:$F$518,3,0))</f>
        <v>Кузьмина Каролина</v>
      </c>
      <c r="E35" s="41">
        <f>IF(ISBLANK($B35),"",VLOOKUP($B35,'[1]мой списокД'!$B$1:$F$518,4,0))</f>
        <v>39167</v>
      </c>
      <c r="F35" s="42" t="str">
        <f>IF(ISBLANK($B35),"",VLOOKUP($B35,'[1]мой списокД'!$B$1:$G$518,5,0))</f>
        <v>2 СР</v>
      </c>
      <c r="G35" s="43" t="str">
        <f>IF(ISBLANK($B35),"",VLOOKUP($B35,'[1]мой списокД'!$B$1:$G$518,6,0))</f>
        <v>Тульская область</v>
      </c>
      <c r="H35" s="44"/>
      <c r="I35" s="45"/>
    </row>
    <row r="36" spans="1:9" ht="24" customHeight="1" x14ac:dyDescent="0.2">
      <c r="A36" s="37">
        <v>15</v>
      </c>
      <c r="B36" s="38">
        <v>9</v>
      </c>
      <c r="C36" s="39">
        <f>IF(ISBLANK($B36),"",VLOOKUP($B36,'[1]мой списокД'!$B$1:$F$518,2,0))</f>
        <v>0</v>
      </c>
      <c r="D36" s="40" t="str">
        <f>IF(ISBLANK($B36),"",VLOOKUP($B36,'[1]мой списокД'!$B$1:$F$518,3,0))</f>
        <v>Кузина Анна</v>
      </c>
      <c r="E36" s="41">
        <f>IF(ISBLANK($B36),"",VLOOKUP($B36,'[1]мой списокД'!$B$1:$F$518,4,0))</f>
        <v>39443</v>
      </c>
      <c r="F36" s="42" t="str">
        <f>IF(ISBLANK($B36),"",VLOOKUP($B36,'[1]мой списокД'!$B$1:$G$518,5,0))</f>
        <v>2 СР</v>
      </c>
      <c r="G36" s="43" t="str">
        <f>IF(ISBLANK($B36),"",VLOOKUP($B36,'[1]мой списокД'!$B$1:$G$518,6,0))</f>
        <v>Тульская область</v>
      </c>
      <c r="H36" s="44"/>
      <c r="I36" s="45"/>
    </row>
    <row r="37" spans="1:9" ht="24" customHeight="1" x14ac:dyDescent="0.2">
      <c r="A37" s="37">
        <v>16</v>
      </c>
      <c r="B37" s="38">
        <v>11</v>
      </c>
      <c r="C37" s="39">
        <f>IF(ISBLANK($B37),"",VLOOKUP($B37,'[1]мой списокД'!$B$1:$F$518,2,0))</f>
        <v>10142335255</v>
      </c>
      <c r="D37" s="40" t="str">
        <f>IF(ISBLANK($B37),"",VLOOKUP($B37,'[1]мой списокД'!$B$1:$F$518,3,0))</f>
        <v>Гвоздева Диана</v>
      </c>
      <c r="E37" s="41">
        <f>IF(ISBLANK($B37),"",VLOOKUP($B37,'[1]мой списокД'!$B$1:$F$518,4,0))</f>
        <v>39650</v>
      </c>
      <c r="F37" s="42" t="str">
        <f>IF(ISBLANK($B37),"",VLOOKUP($B37,'[1]мой списокД'!$B$1:$G$518,5,0))</f>
        <v>2 СР</v>
      </c>
      <c r="G37" s="43" t="str">
        <f>IF(ISBLANK($B37),"",VLOOKUP($B37,'[1]мой списокД'!$B$1:$G$518,6,0))</f>
        <v>Тульская область</v>
      </c>
      <c r="H37" s="44"/>
      <c r="I37" s="45"/>
    </row>
    <row r="38" spans="1:9" ht="24" customHeight="1" x14ac:dyDescent="0.2">
      <c r="A38" s="37">
        <v>17</v>
      </c>
      <c r="B38" s="38">
        <v>8</v>
      </c>
      <c r="C38" s="39">
        <f>IF(ISBLANK($B38),"",VLOOKUP($B38,'[1]мой списокД'!$B$1:$F$518,2,0))</f>
        <v>10130345045</v>
      </c>
      <c r="D38" s="40" t="str">
        <f>IF(ISBLANK($B38),"",VLOOKUP($B38,'[1]мой списокД'!$B$1:$F$518,3,0))</f>
        <v>Соколова Софья</v>
      </c>
      <c r="E38" s="41">
        <f>IF(ISBLANK($B38),"",VLOOKUP($B38,'[1]мой списокД'!$B$1:$F$518,4,0))</f>
        <v>39106</v>
      </c>
      <c r="F38" s="42" t="str">
        <f>IF(ISBLANK($B38),"",VLOOKUP($B38,'[1]мой списокД'!$B$1:$G$518,5,0))</f>
        <v>1 СР</v>
      </c>
      <c r="G38" s="43" t="str">
        <f>IF(ISBLANK($B38),"",VLOOKUP($B38,'[1]мой списокД'!$B$1:$G$518,6,0))</f>
        <v>Тульская область</v>
      </c>
      <c r="H38" s="44"/>
      <c r="I38" s="45"/>
    </row>
    <row r="39" spans="1:9" ht="24" customHeight="1" x14ac:dyDescent="0.2">
      <c r="A39" s="37">
        <v>18</v>
      </c>
      <c r="B39" s="38">
        <v>18</v>
      </c>
      <c r="C39" s="39">
        <f>IF(ISBLANK($B39),"",VLOOKUP($B39,'[1]мой списокД'!$B$1:$F$518,2,0))</f>
        <v>10132012435</v>
      </c>
      <c r="D39" s="40" t="str">
        <f>IF(ISBLANK($B39),"",VLOOKUP($B39,'[1]мой списокД'!$B$1:$F$518,3,0))</f>
        <v>Лосева Анфиса</v>
      </c>
      <c r="E39" s="41">
        <f>IF(ISBLANK($B39),"",VLOOKUP($B39,'[1]мой списокД'!$B$1:$F$518,4,0))</f>
        <v>39524</v>
      </c>
      <c r="F39" s="42" t="str">
        <f>IF(ISBLANK($B39),"",VLOOKUP($B39,'[1]мой списокД'!$B$1:$G$518,5,0))</f>
        <v>1 СР</v>
      </c>
      <c r="G39" s="43" t="str">
        <f>IF(ISBLANK($B39),"",VLOOKUP($B39,'[1]мой списокД'!$B$1:$G$518,6,0))</f>
        <v xml:space="preserve">Санкт - Петербург </v>
      </c>
      <c r="H39" s="44"/>
      <c r="I39" s="45"/>
    </row>
    <row r="40" spans="1:9" ht="24" customHeight="1" x14ac:dyDescent="0.2">
      <c r="A40" s="37">
        <v>19</v>
      </c>
      <c r="B40" s="38">
        <v>29</v>
      </c>
      <c r="C40" s="39">
        <f>IF(ISBLANK($B40),"",VLOOKUP($B40,'[1]мой списокД'!$B$1:$F$518,2,0))</f>
        <v>10126009145</v>
      </c>
      <c r="D40" s="40" t="str">
        <f>IF(ISBLANK($B40),"",VLOOKUP($B40,'[1]мой списокД'!$B$1:$F$518,3,0))</f>
        <v>Кузьмина Дарья</v>
      </c>
      <c r="E40" s="41">
        <f>IF(ISBLANK($B40),"",VLOOKUP($B40,'[1]мой списокД'!$B$1:$F$518,4,0))</f>
        <v>39484</v>
      </c>
      <c r="F40" s="42" t="str">
        <f>IF(ISBLANK($B40),"",VLOOKUP($B40,'[1]мой списокД'!$B$1:$G$518,5,0))</f>
        <v>1 СР</v>
      </c>
      <c r="G40" s="43" t="str">
        <f>IF(ISBLANK($B40),"",VLOOKUP($B40,'[1]мой списокД'!$B$1:$G$518,6,0))</f>
        <v>Ростовская область</v>
      </c>
      <c r="H40" s="44"/>
      <c r="I40" s="45"/>
    </row>
    <row r="41" spans="1:9" ht="24" customHeight="1" x14ac:dyDescent="0.2">
      <c r="A41" s="37">
        <v>20</v>
      </c>
      <c r="B41" s="38">
        <v>12</v>
      </c>
      <c r="C41" s="39">
        <f>IF(ISBLANK($B41),"",VLOOKUP($B41,'[1]мой списокД'!$B$1:$F$518,2,0))</f>
        <v>10126133023</v>
      </c>
      <c r="D41" s="40" t="str">
        <f>IF(ISBLANK($B41),"",VLOOKUP($B41,'[1]мой списокД'!$B$1:$F$518,3,0))</f>
        <v>Свирщук Анастасия</v>
      </c>
      <c r="E41" s="41">
        <f>IF(ISBLANK($B41),"",VLOOKUP($B41,'[1]мой списокД'!$B$1:$F$518,4,0))</f>
        <v>39690</v>
      </c>
      <c r="F41" s="42" t="str">
        <f>IF(ISBLANK($B41),"",VLOOKUP($B41,'[1]мой списокД'!$B$1:$G$518,5,0))</f>
        <v>КМС</v>
      </c>
      <c r="G41" s="43" t="str">
        <f>IF(ISBLANK($B41),"",VLOOKUP($B41,'[1]мой списокД'!$B$1:$G$518,6,0))</f>
        <v>Донецкая Народная Республика</v>
      </c>
      <c r="H41" s="44"/>
      <c r="I41" s="45"/>
    </row>
    <row r="42" spans="1:9" ht="24" customHeight="1" x14ac:dyDescent="0.2">
      <c r="A42" s="37">
        <v>21</v>
      </c>
      <c r="B42" s="38"/>
      <c r="C42" s="39"/>
      <c r="D42" s="40"/>
      <c r="E42" s="41"/>
      <c r="F42" s="42"/>
      <c r="G42" s="43"/>
      <c r="H42" s="44"/>
      <c r="I42" s="45"/>
    </row>
    <row r="43" spans="1:9" ht="24" customHeight="1" x14ac:dyDescent="0.2">
      <c r="A43" s="37">
        <v>22</v>
      </c>
      <c r="B43" s="38"/>
      <c r="C43" s="39"/>
      <c r="D43" s="40"/>
      <c r="E43" s="41"/>
      <c r="F43" s="42"/>
      <c r="G43" s="43"/>
      <c r="H43" s="44"/>
      <c r="I43" s="45"/>
    </row>
    <row r="44" spans="1:9" ht="24" customHeight="1" x14ac:dyDescent="0.2">
      <c r="A44" s="37">
        <v>23</v>
      </c>
      <c r="B44" s="38"/>
      <c r="C44" s="39"/>
      <c r="D44" s="40"/>
      <c r="E44" s="41"/>
      <c r="F44" s="42"/>
      <c r="G44" s="43"/>
      <c r="H44" s="44"/>
      <c r="I44" s="45"/>
    </row>
    <row r="45" spans="1:9" ht="24" customHeight="1" thickBot="1" x14ac:dyDescent="0.25">
      <c r="A45" s="37">
        <v>24</v>
      </c>
      <c r="B45" s="47"/>
      <c r="C45" s="39" t="str">
        <f>IF(ISBLANK($B45),"",VLOOKUP($B45,'[2]мой список'!$B$1:$F$572,2,0))</f>
        <v/>
      </c>
      <c r="D45" s="40" t="str">
        <f>IF(ISBLANK($B45),"",VLOOKUP($B45,'[3]мой списокД'!$B$1:$F$518,3,0))</f>
        <v/>
      </c>
      <c r="E45" s="41" t="str">
        <f>IF(ISBLANK($B45),"",VLOOKUP($B45,'[3]мой списокД'!$B$1:$F$518,4,0))</f>
        <v/>
      </c>
      <c r="F45" s="48" t="str">
        <f>IF(ISBLANK($B45),"",VLOOKUP($B45,'[3]мой списокД'!$B$1:$G$518,5,0))</f>
        <v/>
      </c>
      <c r="G45" s="43" t="str">
        <f>IF(ISBLANK($B45),"",VLOOKUP($B45,'[3]мой списокД'!$B$1:$G$518,6,0))</f>
        <v/>
      </c>
      <c r="H45" s="44"/>
      <c r="I45" s="45"/>
    </row>
    <row r="46" spans="1:9" ht="9" customHeight="1" thickTop="1" thickBot="1" x14ac:dyDescent="0.25">
      <c r="A46" s="49"/>
      <c r="B46" s="50"/>
      <c r="C46" s="50"/>
      <c r="D46" s="51"/>
      <c r="E46" s="52"/>
      <c r="F46" s="53"/>
      <c r="G46" s="54"/>
      <c r="H46" s="55"/>
      <c r="I46" s="55"/>
    </row>
    <row r="47" spans="1:9" ht="12.75" customHeight="1" thickTop="1" x14ac:dyDescent="0.2">
      <c r="A47" s="92" t="s">
        <v>38</v>
      </c>
      <c r="B47" s="93"/>
      <c r="C47" s="93"/>
      <c r="D47" s="93"/>
      <c r="E47" s="56"/>
      <c r="F47" s="94" t="s">
        <v>39</v>
      </c>
      <c r="G47" s="93"/>
      <c r="H47" s="93"/>
      <c r="I47" s="95"/>
    </row>
    <row r="48" spans="1:9" ht="12.75" customHeight="1" x14ac:dyDescent="0.2">
      <c r="A48" s="57" t="s">
        <v>40</v>
      </c>
      <c r="B48" s="58"/>
      <c r="C48" s="59"/>
      <c r="D48" s="58"/>
      <c r="E48" s="60"/>
      <c r="F48" s="61" t="s">
        <v>41</v>
      </c>
      <c r="G48" s="62">
        <v>9</v>
      </c>
      <c r="H48" s="63" t="s">
        <v>35</v>
      </c>
      <c r="I48" s="64">
        <v>5</v>
      </c>
    </row>
    <row r="49" spans="1:26" ht="12.75" customHeight="1" x14ac:dyDescent="0.2">
      <c r="A49" s="57" t="s">
        <v>42</v>
      </c>
      <c r="B49" s="58"/>
      <c r="C49" s="65"/>
      <c r="D49" s="58"/>
      <c r="E49" s="66"/>
      <c r="F49" s="67" t="s">
        <v>43</v>
      </c>
      <c r="G49" s="62">
        <v>20</v>
      </c>
      <c r="H49" s="63" t="s">
        <v>36</v>
      </c>
      <c r="I49" s="64">
        <v>8</v>
      </c>
    </row>
    <row r="50" spans="1:26" ht="12.75" customHeight="1" x14ac:dyDescent="0.2">
      <c r="A50" s="57" t="s">
        <v>44</v>
      </c>
      <c r="B50" s="58"/>
      <c r="C50" s="68"/>
      <c r="D50" s="58"/>
      <c r="E50" s="66"/>
      <c r="F50" s="67" t="s">
        <v>45</v>
      </c>
      <c r="G50" s="62">
        <v>20</v>
      </c>
      <c r="H50" s="69" t="s">
        <v>37</v>
      </c>
      <c r="I50" s="64">
        <v>7</v>
      </c>
    </row>
    <row r="51" spans="1:26" ht="12.75" customHeight="1" x14ac:dyDescent="0.2">
      <c r="A51" s="57" t="s">
        <v>46</v>
      </c>
      <c r="B51" s="58"/>
      <c r="C51" s="68"/>
      <c r="D51" s="58"/>
      <c r="E51" s="66"/>
      <c r="F51" s="67" t="s">
        <v>47</v>
      </c>
      <c r="G51" s="62">
        <v>20</v>
      </c>
      <c r="H51" s="63"/>
      <c r="I51" s="64"/>
      <c r="M51" s="70"/>
    </row>
    <row r="52" spans="1:26" ht="12.75" customHeight="1" x14ac:dyDescent="0.2">
      <c r="A52" s="57"/>
      <c r="B52" s="58"/>
      <c r="C52" s="68"/>
      <c r="D52" s="58"/>
      <c r="E52" s="66"/>
      <c r="F52" s="67" t="s">
        <v>48</v>
      </c>
      <c r="G52" s="62">
        <f>COUNTIF(A20:A45,"НФ")</f>
        <v>0</v>
      </c>
      <c r="H52" s="63"/>
      <c r="I52" s="64"/>
    </row>
    <row r="53" spans="1:26" ht="12.75" customHeight="1" x14ac:dyDescent="0.2">
      <c r="A53" s="57"/>
      <c r="B53" s="58"/>
      <c r="C53" s="58"/>
      <c r="D53" s="71"/>
      <c r="E53" s="66"/>
      <c r="F53" s="67" t="s">
        <v>49</v>
      </c>
      <c r="G53" s="62">
        <f>COUNTIF(A20:A45,"ДСКВ")</f>
        <v>0</v>
      </c>
      <c r="H53" s="69"/>
      <c r="I53" s="64"/>
    </row>
    <row r="54" spans="1:26" ht="12.75" customHeight="1" x14ac:dyDescent="0.2">
      <c r="A54" s="57"/>
      <c r="B54" s="58"/>
      <c r="C54" s="58"/>
      <c r="D54" s="58"/>
      <c r="E54" s="72"/>
      <c r="F54" s="67" t="s">
        <v>50</v>
      </c>
      <c r="G54" s="62">
        <f>COUNTIF(A20:A45,"НС")</f>
        <v>0</v>
      </c>
      <c r="H54" s="69"/>
      <c r="I54" s="64"/>
    </row>
    <row r="55" spans="1:26" ht="5.25" customHeight="1" x14ac:dyDescent="0.2">
      <c r="A55" s="73"/>
      <c r="B55" s="74"/>
      <c r="C55" s="74"/>
      <c r="D55" s="75"/>
      <c r="E55" s="76"/>
      <c r="F55" s="75"/>
      <c r="G55" s="75"/>
      <c r="H55" s="77"/>
      <c r="I55" s="78"/>
    </row>
    <row r="56" spans="1:26" ht="12.75" customHeight="1" x14ac:dyDescent="0.2">
      <c r="A56" s="96" t="s">
        <v>51</v>
      </c>
      <c r="B56" s="97"/>
      <c r="C56" s="97"/>
      <c r="D56" s="98" t="s">
        <v>52</v>
      </c>
      <c r="E56" s="97"/>
      <c r="F56" s="98" t="s">
        <v>53</v>
      </c>
      <c r="G56" s="97"/>
      <c r="H56" s="99" t="s">
        <v>54</v>
      </c>
      <c r="I56" s="100"/>
      <c r="J56" s="7"/>
      <c r="K56" s="7"/>
      <c r="L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 x14ac:dyDescent="0.2">
      <c r="A57" s="73"/>
      <c r="B57" s="75"/>
      <c r="C57" s="75"/>
      <c r="D57" s="80"/>
      <c r="E57" s="81"/>
      <c r="F57" s="80"/>
      <c r="G57" s="81"/>
      <c r="H57" s="80"/>
      <c r="I57" s="84"/>
    </row>
    <row r="58" spans="1:26" ht="12.75" customHeight="1" x14ac:dyDescent="0.2">
      <c r="A58" s="79"/>
      <c r="B58" s="74"/>
      <c r="C58" s="74"/>
      <c r="D58" s="82"/>
      <c r="E58" s="82"/>
      <c r="F58" s="82"/>
      <c r="G58" s="82"/>
      <c r="H58" s="82"/>
      <c r="I58" s="85"/>
    </row>
    <row r="59" spans="1:26" ht="12.75" customHeight="1" x14ac:dyDescent="0.2">
      <c r="A59" s="79"/>
      <c r="B59" s="74"/>
      <c r="C59" s="74"/>
      <c r="D59" s="82"/>
      <c r="E59" s="82"/>
      <c r="F59" s="82"/>
      <c r="G59" s="82"/>
      <c r="H59" s="82"/>
      <c r="I59" s="85"/>
    </row>
    <row r="60" spans="1:26" ht="12.75" customHeight="1" x14ac:dyDescent="0.2">
      <c r="A60" s="79"/>
      <c r="B60" s="74"/>
      <c r="C60" s="74"/>
      <c r="D60" s="82"/>
      <c r="E60" s="82"/>
      <c r="F60" s="82"/>
      <c r="G60" s="82"/>
      <c r="H60" s="82"/>
      <c r="I60" s="85"/>
    </row>
    <row r="61" spans="1:26" ht="12.75" customHeight="1" x14ac:dyDescent="0.2">
      <c r="A61" s="79"/>
      <c r="B61" s="74"/>
      <c r="C61" s="74"/>
      <c r="D61" s="83"/>
      <c r="E61" s="83"/>
      <c r="F61" s="83"/>
      <c r="G61" s="83"/>
      <c r="H61" s="83"/>
      <c r="I61" s="86"/>
    </row>
    <row r="62" spans="1:26" ht="12.75" customHeight="1" thickBot="1" x14ac:dyDescent="0.25">
      <c r="A62" s="87" t="s">
        <v>2</v>
      </c>
      <c r="B62" s="88"/>
      <c r="C62" s="88"/>
      <c r="D62" s="89" t="str">
        <f>G17</f>
        <v>Гниденко В.Н. (ВК, .Тула)</v>
      </c>
      <c r="E62" s="88"/>
      <c r="F62" s="89" t="str">
        <f>G18</f>
        <v>Максимова Е. Г (ВК, Тула)</v>
      </c>
      <c r="G62" s="88"/>
      <c r="H62" s="90" t="s">
        <v>55</v>
      </c>
      <c r="I62" s="91"/>
      <c r="J62" s="70"/>
      <c r="K62" s="70"/>
      <c r="L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2.75" customHeight="1" thickTop="1" x14ac:dyDescent="0.2"/>
    <row r="64" spans="1:2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</sheetData>
  <mergeCells count="31">
    <mergeCell ref="A6:I6"/>
    <mergeCell ref="A1:I1"/>
    <mergeCell ref="A2:I2"/>
    <mergeCell ref="A3:I3"/>
    <mergeCell ref="A4:I4"/>
    <mergeCell ref="A5:I5"/>
    <mergeCell ref="H18:I18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7:I17"/>
    <mergeCell ref="A47:D47"/>
    <mergeCell ref="F47:I47"/>
    <mergeCell ref="A56:C56"/>
    <mergeCell ref="D56:E56"/>
    <mergeCell ref="F56:G56"/>
    <mergeCell ref="H56:I56"/>
    <mergeCell ref="D57:E61"/>
    <mergeCell ref="F57:G61"/>
    <mergeCell ref="H57:I61"/>
    <mergeCell ref="A62:C62"/>
    <mergeCell ref="D62:E62"/>
    <mergeCell ref="F62:G62"/>
    <mergeCell ref="H62:I62"/>
  </mergeCells>
  <pageMargins left="0.7" right="0.7" top="0.75" bottom="0.75" header="0" footer="0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D057-3DBC-0446-9EFC-27FABB4E9FBD}">
  <dimension ref="A1"/>
  <sheetViews>
    <sheetView workbookViewId="0">
      <selection activeCell="A25" sqref="A25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спринтФД</vt:lpstr>
      <vt:lpstr>Лист1</vt:lpstr>
      <vt:lpstr>спринтФД!Область_печати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2023-05-23T06:37:14Z</dcterms:created>
  <dcterms:modified xsi:type="dcterms:W3CDTF">2023-05-23T07:25:54Z</dcterms:modified>
</cp:coreProperties>
</file>