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отсечек'!$A$1:$L$56</definedName>
  </definedNames>
  <calcPr calcId="152511"/>
</workbook>
</file>

<file path=xl/calcChain.xml><?xml version="1.0" encoding="utf-8"?>
<calcChain xmlns="http://schemas.openxmlformats.org/spreadsheetml/2006/main">
  <c r="J23" i="102" l="1"/>
  <c r="G38" i="102"/>
  <c r="G37" i="102"/>
  <c r="G26" i="102" l="1"/>
  <c r="G25" i="102"/>
  <c r="G24" i="102"/>
  <c r="L46" i="102" l="1"/>
  <c r="J56" i="102" l="1"/>
  <c r="E56" i="102"/>
  <c r="L42" i="102"/>
  <c r="L47" i="102" l="1"/>
  <c r="L45" i="102"/>
  <c r="L44" i="102"/>
  <c r="L43" i="102"/>
  <c r="L41" i="102"/>
  <c r="A38" i="102"/>
  <c r="A37" i="102"/>
  <c r="A36" i="102"/>
  <c r="H38" i="102"/>
  <c r="H37" i="102"/>
  <c r="H36" i="102"/>
  <c r="J35" i="102"/>
  <c r="J38" i="102" s="1"/>
  <c r="I35" i="102"/>
  <c r="I38" i="102" s="1"/>
  <c r="A34" i="102"/>
  <c r="A33" i="102"/>
  <c r="A32" i="102"/>
  <c r="H34" i="102"/>
  <c r="H33" i="102"/>
  <c r="H32" i="102"/>
  <c r="I31" i="102"/>
  <c r="I34" i="102" s="1"/>
  <c r="J31" i="102"/>
  <c r="J34" i="102" s="1"/>
  <c r="I27" i="102"/>
  <c r="H30" i="102"/>
  <c r="H29" i="102"/>
  <c r="H28" i="102"/>
  <c r="G30" i="102"/>
  <c r="G29" i="102"/>
  <c r="G28" i="102"/>
  <c r="A30" i="102"/>
  <c r="A29" i="102"/>
  <c r="A28" i="102"/>
  <c r="H26" i="102"/>
  <c r="H25" i="102"/>
  <c r="H24" i="102"/>
  <c r="A26" i="102"/>
  <c r="A25" i="102"/>
  <c r="A24" i="102"/>
  <c r="J27" i="102"/>
  <c r="J30" i="102" s="1"/>
  <c r="J25" i="102"/>
  <c r="I29" i="102"/>
  <c r="I33" i="102" l="1"/>
  <c r="J37" i="102"/>
  <c r="J32" i="102"/>
  <c r="I36" i="102"/>
  <c r="I30" i="102"/>
  <c r="I28" i="102"/>
  <c r="J28" i="102"/>
  <c r="J29" i="102"/>
  <c r="I37" i="102"/>
  <c r="J26" i="102"/>
  <c r="J36" i="102"/>
  <c r="J24" i="102"/>
  <c r="I32" i="102"/>
  <c r="J33" i="102"/>
</calcChain>
</file>

<file path=xl/sharedStrings.xml><?xml version="1.0" encoding="utf-8"?>
<sst xmlns="http://schemas.openxmlformats.org/spreadsheetml/2006/main" count="141" uniqueCount="104">
  <si>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</si>
  <si>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</si>
  <si>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</si>
  <si>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</si>
  <si>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</si>
  <si>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</si>
  <si>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</si>
  <si>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</si>
  <si>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</si>
  <si>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</si>
  <si>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</si>
  <si>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</si>
  <si>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</si>
  <si>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</si>
  <si>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</si>
  <si>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</si>
  <si>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</si>
  <si>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</si>
  <si>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</si>
  <si>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</si>
  <si>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</si>
  <si>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</si>
  <si>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</si>
  <si>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</si>
  <si>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</si>
  <si>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</si>
  <si>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</si>
  <si>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</si>
  <si>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</si>
  <si>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</si>
  <si>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</si>
  <si>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</si>
  <si>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</si>
  <si>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</si>
  <si>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</si>
  <si>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</si>
  <si>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</si>
  <si>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</si>
  <si>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/>
  </si>
  <si>
    <t xml:space="preserve">НАЧАЛО ГОНКИ: 11ч 00м </t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</si>
  <si>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</si>
  <si>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</si>
  <si>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</si>
  <si>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</si>
  <si>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</si>
  <si>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</si>
  <si>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</si>
  <si>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</si>
  <si>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</si>
  <si>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</si>
  <si>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</si>
  <si>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Республика Адыгея</t>
  </si>
  <si>
    <t>№ ВРВС:0080661811Я</t>
  </si>
  <si>
    <t>Управление физической культуры и спорта Орловской области</t>
  </si>
  <si>
    <t>Орловская региональная федерация велосипедного спорта</t>
  </si>
  <si>
    <t>ВСЕРОССИЙСКИЕ СОРЕВНОВАНИЯ</t>
  </si>
  <si>
    <t>"ГОРОД ПЕРВОГО САЛЮТА" КУБОК "ГАЗПРОМ-РУСВЕЛО"</t>
  </si>
  <si>
    <t>Юниоры 17-18 лет</t>
  </si>
  <si>
    <t>МЕСТО ПРОВЕДЕНИЯ: д. Болотово</t>
  </si>
  <si>
    <t>ДАТА ПРОВЕДЕНИЯ: 30 июля 2021 года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</si>
  <si>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</t>
    </r>
  </si>
  <si>
    <t>№ ЕКП 2021: 35550</t>
  </si>
  <si>
    <t>НАЗВАНИЕ ТРАССЫ / РЕГ. НОМЕР: Наугорское шоссе</t>
  </si>
  <si>
    <t xml:space="preserve"> 22,0 км /1</t>
  </si>
  <si>
    <t>ЖУРКИН С.Г. (1к., г. Орел)</t>
  </si>
  <si>
    <t>СТОЛЯРОВА Т.Е. (ВК, Орел)</t>
  </si>
  <si>
    <t>МЕНЬШОВ Д.Н. (ВК, Орел)</t>
  </si>
  <si>
    <t>Температура: +22/+23</t>
  </si>
  <si>
    <t>Влажность: 65%</t>
  </si>
  <si>
    <t>Осадки: облачно</t>
  </si>
  <si>
    <t>Ветер: 5 км/ч (с/з)</t>
  </si>
  <si>
    <t>ТРУБЕЦКОЙ Арсений</t>
  </si>
  <si>
    <t>20.06.2004</t>
  </si>
  <si>
    <t>МАЛИНОВСКИЙ Никита</t>
  </si>
  <si>
    <t>10.10.2003</t>
  </si>
  <si>
    <t>СИДОВ Роман</t>
  </si>
  <si>
    <t>11.03.2004</t>
  </si>
  <si>
    <t>СМИРНОВ Владислав</t>
  </si>
  <si>
    <t>20.02.2004</t>
  </si>
  <si>
    <t>ДОЛМАТОВ Александр</t>
  </si>
  <si>
    <t>22.09.2003</t>
  </si>
  <si>
    <t>29.04.2004</t>
  </si>
  <si>
    <t>РАССКАЗОВ Даниил</t>
  </si>
  <si>
    <t>15.02.2004</t>
  </si>
  <si>
    <t>ГАЛИЦКИЙ Артем</t>
  </si>
  <si>
    <t>30.07.2004</t>
  </si>
  <si>
    <t>ДЕМЧЕНКО Даниил</t>
  </si>
  <si>
    <t>27.10.2003</t>
  </si>
  <si>
    <t>РОСЛЯКОВ Владислав</t>
  </si>
  <si>
    <t>26.07.2004</t>
  </si>
  <si>
    <t>10.12.2004</t>
  </si>
  <si>
    <t>ШАЛЫГИН Кирилл</t>
  </si>
  <si>
    <t>04.02.2004</t>
  </si>
  <si>
    <t>НЕКРАСОВ Никита</t>
  </si>
  <si>
    <t>24.09.2004</t>
  </si>
  <si>
    <t>КОНДРАТЬЕВ Артем</t>
  </si>
  <si>
    <t>ДМИТРИЕВ Иван</t>
  </si>
  <si>
    <t>ЗИННИК Владислав</t>
  </si>
  <si>
    <t>БЛОХИН Иван</t>
  </si>
  <si>
    <t>В0ЛКОВ Дмитрий</t>
  </si>
  <si>
    <t>Московская область</t>
  </si>
  <si>
    <t>Нижегородская область</t>
  </si>
  <si>
    <t>Псковская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</si>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</sst>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7" formatCode="dd/mm/yyyy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64" fontId="9" fillId="0" borderId="17" xfId="2" applyNumberFormat="1" applyFont="1" applyBorder="1" applyAlignment="1">
      <alignment horizontal="center" vertical="center" wrapText="1"/>
    </xf>
    <xf numFmtId="165" fontId="9" fillId="0" borderId="18" xfId="2" applyNumberFormat="1" applyFont="1" applyBorder="1" applyAlignment="1">
      <alignment horizontal="center" vertical="center"/>
    </xf>
    <xf numFmtId="2" fontId="9" fillId="0" borderId="18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2" fontId="19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left" vertical="center" wrapText="1"/>
    </xf>
    <xf numFmtId="164" fontId="9" fillId="0" borderId="35" xfId="2" applyNumberFormat="1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2" xfId="2" applyFont="1" applyFill="1" applyBorder="1" applyAlignment="1">
      <alignment vertical="center"/>
    </xf>
    <xf numFmtId="165" fontId="18" fillId="0" borderId="34" xfId="2" applyNumberFormat="1" applyFont="1" applyBorder="1" applyAlignment="1">
      <alignment horizontal="center" vertical="center"/>
    </xf>
    <xf numFmtId="2" fontId="19" fillId="0" borderId="34" xfId="2" applyNumberFormat="1" applyFont="1" applyBorder="1" applyAlignment="1">
      <alignment horizontal="center" vertical="center"/>
    </xf>
    <xf numFmtId="164" fontId="23" fillId="0" borderId="34" xfId="2" applyNumberFormat="1" applyFont="1" applyBorder="1" applyAlignment="1">
      <alignment horizontal="center" vertical="center" wrapText="1"/>
    </xf>
    <xf numFmtId="165" fontId="9" fillId="0" borderId="37" xfId="2" applyNumberFormat="1" applyFont="1" applyBorder="1" applyAlignment="1">
      <alignment horizontal="center" vertical="center"/>
    </xf>
    <xf numFmtId="165" fontId="19" fillId="0" borderId="18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165" fontId="19" fillId="0" borderId="34" xfId="2" applyNumberFormat="1" applyFont="1" applyBorder="1" applyAlignment="1">
      <alignment horizontal="center" vertical="center"/>
    </xf>
    <xf numFmtId="0" fontId="13" fillId="2" borderId="41" xfId="2" applyFont="1" applyFill="1" applyBorder="1" applyAlignment="1">
      <alignment horizontal="center" vertical="center"/>
    </xf>
    <xf numFmtId="0" fontId="13" fillId="2" borderId="42" xfId="2" applyFont="1" applyFill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14" fontId="14" fillId="0" borderId="23" xfId="2" applyNumberFormat="1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21" fillId="0" borderId="47" xfId="2" applyFont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38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2" fontId="17" fillId="2" borderId="39" xfId="8" applyNumberFormat="1" applyFont="1" applyFill="1" applyBorder="1" applyAlignment="1">
      <alignment horizontal="center" vertical="center" wrapText="1"/>
    </xf>
    <xf numFmtId="2" fontId="17" fillId="2" borderId="40" xfId="8" applyNumberFormat="1" applyFont="1" applyFill="1" applyBorder="1" applyAlignment="1">
      <alignment horizontal="center" vertical="center" wrapText="1"/>
    </xf>
    <xf numFmtId="0" fontId="17" fillId="2" borderId="39" xfId="2" applyFont="1" applyFill="1" applyBorder="1" applyAlignment="1">
      <alignment horizontal="center" vertical="center" wrapText="1"/>
    </xf>
    <xf numFmtId="0" fontId="17" fillId="2" borderId="40" xfId="2" applyFont="1" applyFill="1" applyBorder="1" applyAlignment="1">
      <alignment horizontal="center" vertical="center" wrapText="1"/>
    </xf>
    <xf numFmtId="0" fontId="17" fillId="2" borderId="52" xfId="2" applyFont="1" applyFill="1" applyBorder="1" applyAlignment="1">
      <alignment horizontal="center" vertical="center" wrapText="1"/>
    </xf>
    <xf numFmtId="0" fontId="17" fillId="2" borderId="53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17" fillId="2" borderId="39" xfId="8" applyNumberFormat="1" applyFont="1" applyFill="1" applyBorder="1" applyAlignment="1">
      <alignment horizontal="center" vertical="center" wrapText="1"/>
    </xf>
    <xf numFmtId="14" fontId="17" fillId="2" borderId="40" xfId="8" applyNumberFormat="1" applyFont="1" applyFill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54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55" xfId="8" applyFont="1" applyFill="1" applyBorder="1" applyAlignment="1">
      <alignment horizontal="center" vertical="center" wrapText="1"/>
    </xf>
    <xf numFmtId="0" fontId="17" fillId="2" borderId="56" xfId="8" applyFont="1" applyFill="1" applyBorder="1" applyAlignment="1">
      <alignment horizontal="center" vertical="center" wrapText="1"/>
    </xf>
    <xf numFmtId="0" fontId="17" fillId="2" borderId="57" xfId="2" applyFont="1" applyFill="1" applyBorder="1" applyAlignment="1">
      <alignment horizontal="center" vertical="center"/>
    </xf>
    <xf numFmtId="0" fontId="17" fillId="2" borderId="58" xfId="2" applyFont="1" applyFill="1" applyBorder="1" applyAlignment="1">
      <alignment horizontal="center" vertical="center"/>
    </xf>
    <xf numFmtId="0" fontId="17" fillId="2" borderId="50" xfId="8" applyFont="1" applyFill="1" applyBorder="1" applyAlignment="1">
      <alignment horizontal="center" vertical="center" wrapText="1"/>
    </xf>
    <xf numFmtId="0" fontId="17" fillId="2" borderId="51" xfId="8" applyFont="1" applyFill="1" applyBorder="1" applyAlignment="1">
      <alignment horizontal="center" vertical="center" wrapText="1"/>
    </xf>
    <xf numFmtId="0" fontId="20" fillId="0" borderId="45" xfId="2" applyFont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167" fontId="9" fillId="0" borderId="16" xfId="2" applyNumberFormat="1" applyFont="1" applyBorder="1" applyAlignment="1">
      <alignment horizontal="center" vertical="center"/>
    </xf>
    <xf numFmtId="167" fontId="9" fillId="0" borderId="18" xfId="2" applyNumberFormat="1" applyFont="1" applyBorder="1" applyAlignment="1">
      <alignment horizontal="center" vertical="center"/>
    </xf>
    <xf numFmtId="167" fontId="9" fillId="0" borderId="19" xfId="2" applyNumberFormat="1" applyFont="1" applyBorder="1" applyAlignment="1">
      <alignment horizontal="center" vertical="center"/>
    </xf>
    <xf numFmtId="167" fontId="9" fillId="0" borderId="17" xfId="2" applyNumberFormat="1" applyFont="1" applyBorder="1" applyAlignment="1">
      <alignment horizontal="center" vertical="center"/>
    </xf>
    <xf numFmtId="167" fontId="9" fillId="0" borderId="22" xfId="2" applyNumberFormat="1" applyFont="1" applyBorder="1" applyAlignment="1">
      <alignment horizontal="center" vertical="center"/>
    </xf>
    <xf numFmtId="167" fontId="9" fillId="0" borderId="35" xfId="2" applyNumberFormat="1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 wrapText="1"/>
    </xf>
    <xf numFmtId="164" fontId="23" fillId="0" borderId="19" xfId="2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269875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3025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359834</xdr:colOff>
      <xdr:row>0</xdr:row>
      <xdr:rowOff>65617</xdr:rowOff>
    </xdr:from>
    <xdr:to>
      <xdr:col>2</xdr:col>
      <xdr:colOff>878418</xdr:colOff>
      <xdr:row>2</xdr:row>
      <xdr:rowOff>208492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1" y="65617"/>
          <a:ext cx="1047750" cy="693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333801</xdr:colOff>
      <xdr:row>0</xdr:row>
      <xdr:rowOff>52917</xdr:rowOff>
    </xdr:from>
    <xdr:ext cx="779104" cy="751415"/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92301" y="52917"/>
          <a:ext cx="779104" cy="751415"/>
        </a:xfrm>
        <a:prstGeom prst="rect">
          <a:avLst/>
        </a:prstGeom>
      </xdr:spPr>
    </xdr:pic>
    <xdr:clientData/>
  </xdr:oneCellAnchor>
  <xdr:oneCellAnchor>
    <xdr:from>
      <xdr:col>6</xdr:col>
      <xdr:colOff>645583</xdr:colOff>
      <xdr:row>50</xdr:row>
      <xdr:rowOff>74083</xdr:rowOff>
    </xdr:from>
    <xdr:ext cx="1152525" cy="609601"/>
    <xdr:pic>
      <xdr:nvPicPr>
        <xdr:cNvPr id="8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4785" t="6771" r="50074" b="59896"/>
        <a:stretch/>
      </xdr:blipFill>
      <xdr:spPr>
        <a:xfrm>
          <a:off x="5672666" y="13313833"/>
          <a:ext cx="1152525" cy="609601"/>
        </a:xfrm>
        <a:prstGeom prst="rect">
          <a:avLst/>
        </a:prstGeom>
        <a:effectLst>
          <a:glow rad="127000">
            <a:schemeClr val="bg1"/>
          </a:glow>
        </a:effectLst>
      </xdr:spPr>
    </xdr:pic>
    <xdr:clientData/>
  </xdr:oneCellAnchor>
  <xdr:oneCellAnchor>
    <xdr:from>
      <xdr:col>9</xdr:col>
      <xdr:colOff>687917</xdr:colOff>
      <xdr:row>51</xdr:row>
      <xdr:rowOff>21167</xdr:rowOff>
    </xdr:from>
    <xdr:ext cx="1476375" cy="428625"/>
    <xdr:pic>
      <xdr:nvPicPr>
        <xdr:cNvPr id="10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2700" t="8334" r="7905" b="68229"/>
        <a:stretch/>
      </xdr:blipFill>
      <xdr:spPr>
        <a:xfrm>
          <a:off x="9937750" y="13419667"/>
          <a:ext cx="147637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60"/>
  <sheetViews>
    <sheetView tabSelected="1" view="pageBreakPreview" zoomScale="90" zoomScaleNormal="70" zoomScaleSheetLayoutView="90" zoomScalePageLayoutView="50" workbookViewId="0">
      <selection activeCell="M45" sqref="M45"/>
    </sheetView>
  </sheetViews>
  <sheetFormatPr defaultRowHeight="12.75" x14ac:dyDescent="0.2"/>
  <cols>
    <col min="1" max="1" width="7" style="2" customWidth="1"/>
    <col min="2" max="2" width="7.85546875" style="55" customWidth="1"/>
    <col min="3" max="3" width="14.7109375" style="55" customWidth="1"/>
    <col min="4" max="4" width="23.5703125" style="2" customWidth="1"/>
    <col min="5" max="5" width="11.7109375" style="19" customWidth="1"/>
    <col min="6" max="6" width="10.28515625" style="2" customWidth="1"/>
    <col min="7" max="7" width="33.7109375" style="2" customWidth="1"/>
    <col min="8" max="8" width="13.140625" style="44" customWidth="1"/>
    <col min="9" max="9" width="16.5703125" style="2" customWidth="1"/>
    <col min="10" max="10" width="10.85546875" style="51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27" ht="21.75" customHeight="1" x14ac:dyDescent="0.2">
      <c r="A2" s="188" t="s">
        <v>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27" ht="21.75" customHeight="1" x14ac:dyDescent="0.2">
      <c r="A3" s="188" t="s">
        <v>10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27" ht="21.75" customHeight="1" x14ac:dyDescent="0.2">
      <c r="A4" s="188" t="s">
        <v>54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89" t="s">
        <v>38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27" s="3" customFormat="1" ht="28.5" x14ac:dyDescent="0.2">
      <c r="A6" s="161" t="s">
        <v>55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71" t="s">
        <v>15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27" s="3" customFormat="1" ht="20.25" customHeight="1" thickBot="1" x14ac:dyDescent="0.25">
      <c r="A8" s="203" t="s">
        <v>56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27" ht="19.5" customHeight="1" thickTop="1" x14ac:dyDescent="0.2">
      <c r="A9" s="168" t="s">
        <v>20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70"/>
    </row>
    <row r="10" spans="1:27" ht="18" customHeight="1" x14ac:dyDescent="0.2">
      <c r="A10" s="162" t="s">
        <v>37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/>
    </row>
    <row r="11" spans="1:27" ht="19.5" customHeight="1" x14ac:dyDescent="0.2">
      <c r="A11" s="162" t="s">
        <v>57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4"/>
    </row>
    <row r="12" spans="1:27" ht="5.25" customHeight="1" x14ac:dyDescent="0.2">
      <c r="A12" s="192" t="s">
        <v>38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4"/>
    </row>
    <row r="13" spans="1:27" ht="15.75" x14ac:dyDescent="0.2">
      <c r="A13" s="195" t="s">
        <v>58</v>
      </c>
      <c r="B13" s="196"/>
      <c r="C13" s="196"/>
      <c r="D13" s="196"/>
      <c r="E13" s="4"/>
      <c r="F13" s="83" t="s">
        <v>39</v>
      </c>
      <c r="G13" s="83"/>
      <c r="H13" s="23"/>
      <c r="J13" s="24"/>
      <c r="K13" s="5"/>
      <c r="L13" s="6" t="s">
        <v>52</v>
      </c>
    </row>
    <row r="14" spans="1:27" ht="15.75" x14ac:dyDescent="0.2">
      <c r="A14" s="172" t="s">
        <v>59</v>
      </c>
      <c r="B14" s="173"/>
      <c r="C14" s="173"/>
      <c r="D14" s="173"/>
      <c r="E14" s="7"/>
      <c r="F14" s="75" t="s">
        <v>60</v>
      </c>
      <c r="G14" s="75"/>
      <c r="H14" s="25"/>
      <c r="J14" s="26"/>
      <c r="K14" s="8"/>
      <c r="L14" s="9" t="s">
        <v>61</v>
      </c>
    </row>
    <row r="15" spans="1:27" ht="15" x14ac:dyDescent="0.2">
      <c r="A15" s="174" t="s">
        <v>9</v>
      </c>
      <c r="B15" s="175"/>
      <c r="C15" s="175"/>
      <c r="D15" s="175"/>
      <c r="E15" s="175"/>
      <c r="F15" s="175"/>
      <c r="G15" s="176"/>
      <c r="H15" s="165" t="s">
        <v>1</v>
      </c>
      <c r="I15" s="166"/>
      <c r="J15" s="166"/>
      <c r="K15" s="166"/>
      <c r="L15" s="167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77" t="s">
        <v>62</v>
      </c>
      <c r="I16" s="178"/>
      <c r="J16" s="178"/>
      <c r="K16" s="178"/>
      <c r="L16" s="179"/>
    </row>
    <row r="17" spans="1:12" ht="15" x14ac:dyDescent="0.2">
      <c r="A17" s="27" t="s">
        <v>17</v>
      </c>
      <c r="B17" s="10"/>
      <c r="C17" s="10"/>
      <c r="D17" s="11"/>
      <c r="E17" s="59"/>
      <c r="F17" s="30"/>
      <c r="G17" s="204" t="s">
        <v>64</v>
      </c>
      <c r="H17" s="177" t="s">
        <v>49</v>
      </c>
      <c r="I17" s="178"/>
      <c r="J17" s="178"/>
      <c r="K17" s="178"/>
      <c r="L17" s="179"/>
    </row>
    <row r="18" spans="1:12" ht="15" x14ac:dyDescent="0.2">
      <c r="A18" s="27" t="s">
        <v>18</v>
      </c>
      <c r="B18" s="10"/>
      <c r="C18" s="10"/>
      <c r="D18" s="11"/>
      <c r="E18" s="59"/>
      <c r="F18" s="30"/>
      <c r="G18" s="204" t="s">
        <v>65</v>
      </c>
      <c r="H18" s="177" t="s">
        <v>50</v>
      </c>
      <c r="I18" s="178"/>
      <c r="J18" s="178"/>
      <c r="K18" s="178"/>
      <c r="L18" s="179"/>
    </row>
    <row r="19" spans="1:12" ht="16.5" thickBot="1" x14ac:dyDescent="0.25">
      <c r="A19" s="27" t="s">
        <v>14</v>
      </c>
      <c r="B19" s="79"/>
      <c r="C19" s="79"/>
      <c r="D19" s="30"/>
      <c r="F19" s="85"/>
      <c r="G19" s="204" t="s">
        <v>66</v>
      </c>
      <c r="H19" s="81" t="s">
        <v>41</v>
      </c>
      <c r="J19" s="12">
        <v>22</v>
      </c>
      <c r="K19" s="58"/>
      <c r="L19" s="76" t="s">
        <v>63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1"/>
      <c r="I20" s="15"/>
      <c r="J20" s="32"/>
      <c r="K20" s="15"/>
      <c r="L20" s="17"/>
    </row>
    <row r="21" spans="1:12" s="18" customFormat="1" ht="21" customHeight="1" thickTop="1" x14ac:dyDescent="0.2">
      <c r="A21" s="199" t="s">
        <v>6</v>
      </c>
      <c r="B21" s="180" t="s">
        <v>12</v>
      </c>
      <c r="C21" s="180" t="s">
        <v>29</v>
      </c>
      <c r="D21" s="180" t="s">
        <v>2</v>
      </c>
      <c r="E21" s="190" t="s">
        <v>28</v>
      </c>
      <c r="F21" s="180" t="s">
        <v>8</v>
      </c>
      <c r="G21" s="197" t="s">
        <v>42</v>
      </c>
      <c r="H21" s="201" t="s">
        <v>7</v>
      </c>
      <c r="I21" s="180" t="s">
        <v>24</v>
      </c>
      <c r="J21" s="182" t="s">
        <v>21</v>
      </c>
      <c r="K21" s="184" t="s">
        <v>23</v>
      </c>
      <c r="L21" s="186" t="s">
        <v>13</v>
      </c>
    </row>
    <row r="22" spans="1:12" s="18" customFormat="1" ht="13.5" customHeight="1" thickBot="1" x14ac:dyDescent="0.25">
      <c r="A22" s="200"/>
      <c r="B22" s="181"/>
      <c r="C22" s="181"/>
      <c r="D22" s="181"/>
      <c r="E22" s="191"/>
      <c r="F22" s="181"/>
      <c r="G22" s="198"/>
      <c r="H22" s="202"/>
      <c r="I22" s="181"/>
      <c r="J22" s="183"/>
      <c r="K22" s="185"/>
      <c r="L22" s="187"/>
    </row>
    <row r="23" spans="1:12" ht="21.75" customHeight="1" x14ac:dyDescent="0.2">
      <c r="A23" s="106">
        <v>1</v>
      </c>
      <c r="B23" s="86">
        <v>103</v>
      </c>
      <c r="C23" s="86">
        <v>10060269316</v>
      </c>
      <c r="D23" s="87" t="s">
        <v>71</v>
      </c>
      <c r="E23" s="205" t="s">
        <v>72</v>
      </c>
      <c r="F23" s="88" t="s">
        <v>26</v>
      </c>
      <c r="G23" s="61" t="s">
        <v>100</v>
      </c>
      <c r="H23" s="60">
        <v>1.800925925925926E-2</v>
      </c>
      <c r="I23" s="139" t="s">
        <v>38</v>
      </c>
      <c r="J23" s="97">
        <f>IFERROR($J$19*3600/(HOUR(H23)*3600+MINUTE(H23)*60+SECOND(H23)),"")</f>
        <v>50.899742930591259</v>
      </c>
      <c r="K23" s="96" t="s">
        <v>22</v>
      </c>
      <c r="L23" s="107"/>
    </row>
    <row r="24" spans="1:12" ht="21.75" customHeight="1" x14ac:dyDescent="0.2">
      <c r="A24" s="108">
        <f>A23</f>
        <v>1</v>
      </c>
      <c r="B24" s="67">
        <v>105</v>
      </c>
      <c r="C24" s="68">
        <v>10089232310</v>
      </c>
      <c r="D24" s="89" t="s">
        <v>73</v>
      </c>
      <c r="E24" s="206">
        <v>38144</v>
      </c>
      <c r="F24" s="90" t="s">
        <v>26</v>
      </c>
      <c r="G24" s="211" t="str">
        <f>G23</f>
        <v>Московская область</v>
      </c>
      <c r="H24" s="91">
        <f>H23</f>
        <v>1.800925925925926E-2</v>
      </c>
      <c r="I24" s="140" t="s">
        <v>38</v>
      </c>
      <c r="J24" s="95">
        <f>J23</f>
        <v>50.899742930591259</v>
      </c>
      <c r="K24" s="67" t="s">
        <v>22</v>
      </c>
      <c r="L24" s="109"/>
    </row>
    <row r="25" spans="1:12" ht="21.75" customHeight="1" x14ac:dyDescent="0.2">
      <c r="A25" s="108">
        <f>A23</f>
        <v>1</v>
      </c>
      <c r="B25" s="68">
        <v>107</v>
      </c>
      <c r="C25" s="68">
        <v>10036057860</v>
      </c>
      <c r="D25" s="89" t="s">
        <v>95</v>
      </c>
      <c r="E25" s="206">
        <v>37934</v>
      </c>
      <c r="F25" s="90" t="s">
        <v>26</v>
      </c>
      <c r="G25" s="126" t="str">
        <f>G23</f>
        <v>Московская область</v>
      </c>
      <c r="H25" s="91">
        <f>H23</f>
        <v>1.800925925925926E-2</v>
      </c>
      <c r="I25" s="140" t="s">
        <v>38</v>
      </c>
      <c r="J25" s="92">
        <f>J23</f>
        <v>50.899742930591259</v>
      </c>
      <c r="K25" s="67" t="s">
        <v>22</v>
      </c>
      <c r="L25" s="109"/>
    </row>
    <row r="26" spans="1:12" ht="21.75" customHeight="1" thickBot="1" x14ac:dyDescent="0.25">
      <c r="A26" s="110">
        <f>A23</f>
        <v>1</v>
      </c>
      <c r="B26" s="69">
        <v>104</v>
      </c>
      <c r="C26" s="69">
        <v>10036069028</v>
      </c>
      <c r="D26" s="73" t="s">
        <v>96</v>
      </c>
      <c r="E26" s="207" t="s">
        <v>74</v>
      </c>
      <c r="F26" s="74" t="s">
        <v>26</v>
      </c>
      <c r="G26" s="127" t="str">
        <f>G23</f>
        <v>Московская область</v>
      </c>
      <c r="H26" s="93">
        <f>H23</f>
        <v>1.800925925925926E-2</v>
      </c>
      <c r="I26" s="141" t="s">
        <v>38</v>
      </c>
      <c r="J26" s="94">
        <f>J23</f>
        <v>50.899742930591259</v>
      </c>
      <c r="K26" s="70" t="s">
        <v>22</v>
      </c>
      <c r="L26" s="111"/>
    </row>
    <row r="27" spans="1:12" ht="21.75" customHeight="1" x14ac:dyDescent="0.2">
      <c r="A27" s="106">
        <v>2</v>
      </c>
      <c r="B27" s="86">
        <v>122</v>
      </c>
      <c r="C27" s="86"/>
      <c r="D27" s="87" t="s">
        <v>75</v>
      </c>
      <c r="E27" s="205" t="s">
        <v>76</v>
      </c>
      <c r="F27" s="88" t="s">
        <v>26</v>
      </c>
      <c r="G27" s="61" t="s">
        <v>51</v>
      </c>
      <c r="H27" s="60">
        <v>1.8587962962962962E-2</v>
      </c>
      <c r="I27" s="139">
        <f>H27-$H$23</f>
        <v>5.787037037037028E-4</v>
      </c>
      <c r="J27" s="97">
        <f>IFERROR($J$19*3600/(HOUR(H27)*3600+MINUTE(H27)*60+SECOND(H27)),"")</f>
        <v>49.315068493150683</v>
      </c>
      <c r="K27" s="96" t="s">
        <v>26</v>
      </c>
      <c r="L27" s="107"/>
    </row>
    <row r="28" spans="1:12" ht="21.75" customHeight="1" x14ac:dyDescent="0.2">
      <c r="A28" s="108">
        <f>A27</f>
        <v>2</v>
      </c>
      <c r="B28" s="67">
        <v>119</v>
      </c>
      <c r="C28" s="68">
        <v>10077247043</v>
      </c>
      <c r="D28" s="89" t="s">
        <v>97</v>
      </c>
      <c r="E28" s="206">
        <v>38128</v>
      </c>
      <c r="F28" s="90" t="s">
        <v>26</v>
      </c>
      <c r="G28" s="126" t="str">
        <f>G27</f>
        <v>Республика Адыгея</v>
      </c>
      <c r="H28" s="91">
        <f>H27</f>
        <v>1.8587962962962962E-2</v>
      </c>
      <c r="I28" s="140">
        <f>I27</f>
        <v>5.787037037037028E-4</v>
      </c>
      <c r="J28" s="95">
        <f>J27</f>
        <v>49.315068493150683</v>
      </c>
      <c r="K28" s="67" t="s">
        <v>26</v>
      </c>
      <c r="L28" s="109"/>
    </row>
    <row r="29" spans="1:12" ht="21.75" customHeight="1" x14ac:dyDescent="0.2">
      <c r="A29" s="108">
        <f>A27</f>
        <v>2</v>
      </c>
      <c r="B29" s="68">
        <v>120</v>
      </c>
      <c r="C29" s="68"/>
      <c r="D29" s="89" t="s">
        <v>77</v>
      </c>
      <c r="E29" s="206" t="s">
        <v>78</v>
      </c>
      <c r="F29" s="90" t="s">
        <v>26</v>
      </c>
      <c r="G29" s="126" t="str">
        <f>G27</f>
        <v>Республика Адыгея</v>
      </c>
      <c r="H29" s="91">
        <f>H27</f>
        <v>1.8587962962962962E-2</v>
      </c>
      <c r="I29" s="140">
        <f>I27</f>
        <v>5.787037037037028E-4</v>
      </c>
      <c r="J29" s="92">
        <f>J27</f>
        <v>49.315068493150683</v>
      </c>
      <c r="K29" s="67" t="s">
        <v>26</v>
      </c>
      <c r="L29" s="109"/>
    </row>
    <row r="30" spans="1:12" ht="21.75" customHeight="1" thickBot="1" x14ac:dyDescent="0.25">
      <c r="A30" s="110">
        <f>A27</f>
        <v>2</v>
      </c>
      <c r="B30" s="69">
        <v>121</v>
      </c>
      <c r="C30" s="69"/>
      <c r="D30" s="73" t="s">
        <v>79</v>
      </c>
      <c r="E30" s="207" t="s">
        <v>80</v>
      </c>
      <c r="F30" s="74" t="s">
        <v>26</v>
      </c>
      <c r="G30" s="127" t="str">
        <f>G27</f>
        <v>Республика Адыгея</v>
      </c>
      <c r="H30" s="93">
        <f>H27</f>
        <v>1.8587962962962962E-2</v>
      </c>
      <c r="I30" s="141">
        <f>I27</f>
        <v>5.787037037037028E-4</v>
      </c>
      <c r="J30" s="94">
        <f>J27</f>
        <v>49.315068493150683</v>
      </c>
      <c r="K30" s="70" t="s">
        <v>26</v>
      </c>
      <c r="L30" s="111"/>
    </row>
    <row r="31" spans="1:12" ht="21.75" customHeight="1" x14ac:dyDescent="0.2">
      <c r="A31" s="112">
        <v>3</v>
      </c>
      <c r="B31" s="62">
        <v>123</v>
      </c>
      <c r="C31" s="62">
        <v>10064313334</v>
      </c>
      <c r="D31" s="63" t="s">
        <v>98</v>
      </c>
      <c r="E31" s="208" t="s">
        <v>81</v>
      </c>
      <c r="F31" s="64" t="s">
        <v>26</v>
      </c>
      <c r="G31" s="64" t="s">
        <v>101</v>
      </c>
      <c r="H31" s="71">
        <v>1.909722222222222E-2</v>
      </c>
      <c r="I31" s="71">
        <f>H31-$H$23</f>
        <v>1.0879629629629607E-3</v>
      </c>
      <c r="J31" s="72">
        <f>IFERROR($J$19*3600/(HOUR(H31)*3600+MINUTE(H31)*60+SECOND(H31)),"")</f>
        <v>48</v>
      </c>
      <c r="K31" s="67" t="s">
        <v>26</v>
      </c>
      <c r="L31" s="109"/>
    </row>
    <row r="32" spans="1:12" ht="21.75" customHeight="1" x14ac:dyDescent="0.2">
      <c r="A32" s="113">
        <f>A31</f>
        <v>3</v>
      </c>
      <c r="B32" s="67">
        <v>112</v>
      </c>
      <c r="C32" s="62">
        <v>10084106135</v>
      </c>
      <c r="D32" s="63" t="s">
        <v>82</v>
      </c>
      <c r="E32" s="208" t="s">
        <v>83</v>
      </c>
      <c r="F32" s="64" t="s">
        <v>26</v>
      </c>
      <c r="G32" s="212" t="s">
        <v>102</v>
      </c>
      <c r="H32" s="91">
        <f>H31</f>
        <v>1.909722222222222E-2</v>
      </c>
      <c r="I32" s="140">
        <f>I31</f>
        <v>1.0879629629629607E-3</v>
      </c>
      <c r="J32" s="92">
        <f>J31</f>
        <v>48</v>
      </c>
      <c r="K32" s="67" t="s">
        <v>26</v>
      </c>
      <c r="L32" s="109"/>
    </row>
    <row r="33" spans="1:12" ht="21.75" customHeight="1" x14ac:dyDescent="0.2">
      <c r="A33" s="113">
        <f>A31</f>
        <v>3</v>
      </c>
      <c r="B33" s="68">
        <v>118</v>
      </c>
      <c r="C33" s="62">
        <v>10096800223</v>
      </c>
      <c r="D33" s="63" t="s">
        <v>84</v>
      </c>
      <c r="E33" s="208" t="s">
        <v>85</v>
      </c>
      <c r="F33" s="64" t="s">
        <v>30</v>
      </c>
      <c r="G33" s="212" t="s">
        <v>51</v>
      </c>
      <c r="H33" s="91">
        <f>H31</f>
        <v>1.909722222222222E-2</v>
      </c>
      <c r="I33" s="140">
        <f>I31</f>
        <v>1.0879629629629607E-3</v>
      </c>
      <c r="J33" s="92">
        <f>J31</f>
        <v>48</v>
      </c>
      <c r="K33" s="67" t="s">
        <v>26</v>
      </c>
      <c r="L33" s="109"/>
    </row>
    <row r="34" spans="1:12" ht="21.75" customHeight="1" thickBot="1" x14ac:dyDescent="0.25">
      <c r="A34" s="114">
        <f>A31</f>
        <v>3</v>
      </c>
      <c r="B34" s="69">
        <v>117</v>
      </c>
      <c r="C34" s="128">
        <v>10114018531</v>
      </c>
      <c r="D34" s="98" t="s">
        <v>86</v>
      </c>
      <c r="E34" s="209" t="s">
        <v>87</v>
      </c>
      <c r="F34" s="84" t="s">
        <v>26</v>
      </c>
      <c r="G34" s="213" t="s">
        <v>51</v>
      </c>
      <c r="H34" s="93">
        <f>H31</f>
        <v>1.909722222222222E-2</v>
      </c>
      <c r="I34" s="141">
        <f>I31</f>
        <v>1.0879629629629607E-3</v>
      </c>
      <c r="J34" s="94">
        <f>J31</f>
        <v>48</v>
      </c>
      <c r="K34" s="70" t="s">
        <v>26</v>
      </c>
      <c r="L34" s="111"/>
    </row>
    <row r="35" spans="1:12" ht="21.75" customHeight="1" x14ac:dyDescent="0.2">
      <c r="A35" s="112">
        <v>4</v>
      </c>
      <c r="B35" s="62">
        <v>106</v>
      </c>
      <c r="C35" s="86">
        <v>10088466408</v>
      </c>
      <c r="D35" s="87" t="s">
        <v>88</v>
      </c>
      <c r="E35" s="205" t="s">
        <v>89</v>
      </c>
      <c r="F35" s="88" t="s">
        <v>26</v>
      </c>
      <c r="G35" s="64" t="s">
        <v>100</v>
      </c>
      <c r="H35" s="65">
        <v>1.96875E-2</v>
      </c>
      <c r="I35" s="65">
        <f>H35-$H$23</f>
        <v>1.6782407407407406E-3</v>
      </c>
      <c r="J35" s="66">
        <f>IFERROR($J$19*3600/(HOUR(H35)*3600+MINUTE(H35)*60+SECOND(H35)),"")</f>
        <v>46.560846560846564</v>
      </c>
      <c r="K35" s="67"/>
      <c r="L35" s="109"/>
    </row>
    <row r="36" spans="1:12" ht="21.75" customHeight="1" x14ac:dyDescent="0.2">
      <c r="A36" s="113">
        <f>A35</f>
        <v>4</v>
      </c>
      <c r="B36" s="67">
        <v>109</v>
      </c>
      <c r="C36" s="62">
        <v>10917187331</v>
      </c>
      <c r="D36" s="63" t="s">
        <v>99</v>
      </c>
      <c r="E36" s="208" t="s">
        <v>90</v>
      </c>
      <c r="F36" s="64" t="s">
        <v>30</v>
      </c>
      <c r="G36" s="212" t="s">
        <v>103</v>
      </c>
      <c r="H36" s="91">
        <f>H35</f>
        <v>1.96875E-2</v>
      </c>
      <c r="I36" s="140">
        <f>I35</f>
        <v>1.6782407407407406E-3</v>
      </c>
      <c r="J36" s="92">
        <f>J35</f>
        <v>46.560846560846564</v>
      </c>
      <c r="K36" s="67"/>
      <c r="L36" s="109"/>
    </row>
    <row r="37" spans="1:12" ht="21.75" customHeight="1" x14ac:dyDescent="0.2">
      <c r="A37" s="113">
        <f>A35</f>
        <v>4</v>
      </c>
      <c r="B37" s="68">
        <v>108</v>
      </c>
      <c r="C37" s="62">
        <v>10104580330</v>
      </c>
      <c r="D37" s="63" t="s">
        <v>91</v>
      </c>
      <c r="E37" s="208" t="s">
        <v>92</v>
      </c>
      <c r="F37" s="64" t="s">
        <v>30</v>
      </c>
      <c r="G37" s="212" t="str">
        <f>G36</f>
        <v>Орловская область</v>
      </c>
      <c r="H37" s="91">
        <f>H35</f>
        <v>1.96875E-2</v>
      </c>
      <c r="I37" s="140">
        <f>I35</f>
        <v>1.6782407407407406E-3</v>
      </c>
      <c r="J37" s="92">
        <f>J35</f>
        <v>46.560846560846564</v>
      </c>
      <c r="K37" s="67"/>
      <c r="L37" s="109"/>
    </row>
    <row r="38" spans="1:12" ht="21.75" customHeight="1" thickBot="1" x14ac:dyDescent="0.25">
      <c r="A38" s="115">
        <f>A35</f>
        <v>4</v>
      </c>
      <c r="B38" s="116">
        <v>110</v>
      </c>
      <c r="C38" s="129"/>
      <c r="D38" s="117" t="s">
        <v>93</v>
      </c>
      <c r="E38" s="210" t="s">
        <v>94</v>
      </c>
      <c r="F38" s="118" t="s">
        <v>43</v>
      </c>
      <c r="G38" s="138" t="str">
        <f>G36</f>
        <v>Орловская область</v>
      </c>
      <c r="H38" s="136">
        <f>H35</f>
        <v>1.96875E-2</v>
      </c>
      <c r="I38" s="142">
        <f>I35</f>
        <v>1.6782407407407406E-3</v>
      </c>
      <c r="J38" s="137">
        <f>J35</f>
        <v>46.560846560846564</v>
      </c>
      <c r="K38" s="119"/>
      <c r="L38" s="120"/>
    </row>
    <row r="39" spans="1:12" ht="6.75" customHeight="1" thickTop="1" thickBot="1" x14ac:dyDescent="0.25">
      <c r="A39" s="33"/>
      <c r="B39" s="34"/>
      <c r="C39" s="34"/>
      <c r="D39" s="1"/>
      <c r="E39" s="35"/>
      <c r="F39" s="20"/>
      <c r="G39" s="20"/>
      <c r="H39" s="36"/>
      <c r="I39" s="37"/>
      <c r="J39" s="38"/>
      <c r="K39" s="37"/>
      <c r="L39" s="37"/>
    </row>
    <row r="40" spans="1:12" ht="15.75" thickTop="1" x14ac:dyDescent="0.2">
      <c r="A40" s="143" t="s">
        <v>5</v>
      </c>
      <c r="B40" s="144"/>
      <c r="C40" s="144"/>
      <c r="D40" s="144"/>
      <c r="E40" s="135"/>
      <c r="F40" s="135"/>
      <c r="G40" s="144" t="s">
        <v>40</v>
      </c>
      <c r="H40" s="144"/>
      <c r="I40" s="144"/>
      <c r="J40" s="144"/>
      <c r="K40" s="144"/>
      <c r="L40" s="147"/>
    </row>
    <row r="41" spans="1:12" x14ac:dyDescent="0.2">
      <c r="A41" s="154" t="s">
        <v>67</v>
      </c>
      <c r="B41" s="155"/>
      <c r="C41" s="155"/>
      <c r="D41" s="156"/>
      <c r="E41" s="2"/>
      <c r="F41" s="99"/>
      <c r="G41" s="39" t="s">
        <v>27</v>
      </c>
      <c r="H41" s="122">
        <v>5</v>
      </c>
      <c r="I41" s="40"/>
      <c r="J41" s="41"/>
      <c r="K41" s="102" t="s">
        <v>25</v>
      </c>
      <c r="L41" s="103">
        <f>COUNTIF(F23:F38,"ЗМС")</f>
        <v>0</v>
      </c>
    </row>
    <row r="42" spans="1:12" x14ac:dyDescent="0.2">
      <c r="A42" s="154" t="s">
        <v>68</v>
      </c>
      <c r="B42" s="155"/>
      <c r="C42" s="155"/>
      <c r="D42" s="156"/>
      <c r="E42" s="2"/>
      <c r="F42" s="100"/>
      <c r="G42" s="43" t="s">
        <v>31</v>
      </c>
      <c r="H42" s="121">
        <v>4</v>
      </c>
      <c r="I42" s="45"/>
      <c r="J42" s="46"/>
      <c r="K42" s="102" t="s">
        <v>19</v>
      </c>
      <c r="L42" s="103">
        <f>COUNTIF(F23:F38,"МСМК")</f>
        <v>0</v>
      </c>
    </row>
    <row r="43" spans="1:12" x14ac:dyDescent="0.2">
      <c r="A43" s="154" t="s">
        <v>69</v>
      </c>
      <c r="B43" s="155"/>
      <c r="C43" s="155"/>
      <c r="D43" s="156"/>
      <c r="E43" s="2"/>
      <c r="F43" s="100"/>
      <c r="G43" s="43" t="s">
        <v>32</v>
      </c>
      <c r="H43" s="121">
        <v>4</v>
      </c>
      <c r="I43" s="45"/>
      <c r="J43" s="46"/>
      <c r="K43" s="102" t="s">
        <v>22</v>
      </c>
      <c r="L43" s="103">
        <f>COUNTIF(F23:F38,"МС")</f>
        <v>0</v>
      </c>
    </row>
    <row r="44" spans="1:12" x14ac:dyDescent="0.2">
      <c r="A44" s="154" t="s">
        <v>70</v>
      </c>
      <c r="B44" s="155"/>
      <c r="C44" s="155"/>
      <c r="D44" s="156"/>
      <c r="E44" s="2"/>
      <c r="F44" s="100"/>
      <c r="G44" s="43" t="s">
        <v>33</v>
      </c>
      <c r="H44" s="122">
        <v>4</v>
      </c>
      <c r="I44" s="45"/>
      <c r="J44" s="46"/>
      <c r="K44" s="102" t="s">
        <v>26</v>
      </c>
      <c r="L44" s="103">
        <f>COUNTIF(F23:F38,"КМС")</f>
        <v>12</v>
      </c>
    </row>
    <row r="45" spans="1:12" x14ac:dyDescent="0.2">
      <c r="A45" s="158"/>
      <c r="B45" s="159"/>
      <c r="C45" s="159"/>
      <c r="D45" s="160"/>
      <c r="E45" s="2"/>
      <c r="F45" s="100"/>
      <c r="G45" s="43" t="s">
        <v>34</v>
      </c>
      <c r="H45" s="122">
        <v>0</v>
      </c>
      <c r="I45" s="45"/>
      <c r="J45" s="46"/>
      <c r="K45" s="102" t="s">
        <v>30</v>
      </c>
      <c r="L45" s="103">
        <f>COUNTIF(F23:F38,"1 СР")</f>
        <v>3</v>
      </c>
    </row>
    <row r="46" spans="1:12" x14ac:dyDescent="0.2">
      <c r="A46" s="78"/>
      <c r="B46" s="79"/>
      <c r="C46" s="79"/>
      <c r="D46" s="80"/>
      <c r="E46" s="2"/>
      <c r="F46" s="100"/>
      <c r="G46" s="102" t="s">
        <v>45</v>
      </c>
      <c r="H46" s="123">
        <v>0</v>
      </c>
      <c r="I46" s="45"/>
      <c r="J46" s="46"/>
      <c r="K46" s="104" t="s">
        <v>43</v>
      </c>
      <c r="L46" s="105">
        <f>COUNTIF(F23:F38,"2 СР")</f>
        <v>1</v>
      </c>
    </row>
    <row r="47" spans="1:12" x14ac:dyDescent="0.2">
      <c r="A47" s="158"/>
      <c r="B47" s="159"/>
      <c r="C47" s="159"/>
      <c r="D47" s="160"/>
      <c r="E47" s="2"/>
      <c r="F47" s="100"/>
      <c r="G47" s="43" t="s">
        <v>35</v>
      </c>
      <c r="H47" s="122">
        <v>0</v>
      </c>
      <c r="I47" s="45"/>
      <c r="J47" s="46"/>
      <c r="K47" s="104" t="s">
        <v>44</v>
      </c>
      <c r="L47" s="103">
        <f>COUNTIF(F23:F38,"3 СР")</f>
        <v>0</v>
      </c>
    </row>
    <row r="48" spans="1:12" x14ac:dyDescent="0.2">
      <c r="A48" s="158"/>
      <c r="B48" s="159"/>
      <c r="C48" s="159"/>
      <c r="D48" s="160"/>
      <c r="E48" s="47"/>
      <c r="F48" s="101"/>
      <c r="G48" s="43" t="s">
        <v>36</v>
      </c>
      <c r="H48" s="122">
        <v>0</v>
      </c>
      <c r="I48" s="48"/>
      <c r="J48" s="49"/>
      <c r="K48" s="42"/>
      <c r="L48" s="77"/>
    </row>
    <row r="49" spans="1:27" ht="6.75" customHeight="1" x14ac:dyDescent="0.2">
      <c r="A49" s="50"/>
      <c r="L49" s="52"/>
    </row>
    <row r="50" spans="1:27" ht="15.75" x14ac:dyDescent="0.2">
      <c r="A50" s="150" t="s">
        <v>3</v>
      </c>
      <c r="B50" s="151"/>
      <c r="C50" s="151"/>
      <c r="D50" s="151"/>
      <c r="E50" s="153" t="s">
        <v>11</v>
      </c>
      <c r="F50" s="153"/>
      <c r="G50" s="153"/>
      <c r="H50" s="153"/>
      <c r="I50" s="153"/>
      <c r="J50" s="151" t="s">
        <v>4</v>
      </c>
      <c r="K50" s="151"/>
      <c r="L50" s="152"/>
    </row>
    <row r="51" spans="1:27" x14ac:dyDescent="0.2">
      <c r="A51" s="50"/>
      <c r="B51" s="2"/>
      <c r="C51" s="2"/>
      <c r="E51" s="2"/>
      <c r="F51" s="40"/>
      <c r="G51" s="40"/>
      <c r="H51" s="40"/>
      <c r="I51" s="40"/>
      <c r="J51" s="40"/>
      <c r="K51" s="40"/>
      <c r="L51" s="57"/>
    </row>
    <row r="52" spans="1:27" x14ac:dyDescent="0.2">
      <c r="A52" s="54"/>
      <c r="D52" s="55"/>
      <c r="E52" s="21"/>
      <c r="F52" s="55"/>
      <c r="G52" s="82"/>
      <c r="H52" s="53"/>
      <c r="I52" s="55"/>
      <c r="J52" s="55"/>
      <c r="K52" s="55"/>
      <c r="L52" s="56"/>
    </row>
    <row r="53" spans="1:27" x14ac:dyDescent="0.2">
      <c r="A53" s="54"/>
      <c r="D53" s="55"/>
      <c r="E53" s="21"/>
      <c r="F53" s="55"/>
      <c r="G53" s="82"/>
      <c r="H53" s="53"/>
      <c r="I53" s="55"/>
      <c r="J53" s="55"/>
      <c r="K53" s="55"/>
      <c r="L53" s="56"/>
    </row>
    <row r="54" spans="1:27" x14ac:dyDescent="0.2">
      <c r="A54" s="54"/>
      <c r="D54" s="55"/>
      <c r="E54" s="21"/>
      <c r="F54" s="55"/>
      <c r="G54" s="82"/>
      <c r="H54" s="53"/>
      <c r="I54" s="55"/>
      <c r="J54" s="55"/>
      <c r="K54" s="55"/>
      <c r="L54" s="56"/>
    </row>
    <row r="55" spans="1:27" x14ac:dyDescent="0.2">
      <c r="A55" s="54"/>
      <c r="D55" s="55"/>
      <c r="E55" s="21"/>
      <c r="F55" s="55"/>
      <c r="G55" s="82"/>
      <c r="H55" s="53"/>
      <c r="I55" s="55"/>
      <c r="J55" s="55"/>
      <c r="K55" s="55"/>
      <c r="L55" s="56"/>
    </row>
    <row r="56" spans="1:27" ht="16.5" thickBot="1" x14ac:dyDescent="0.25">
      <c r="A56" s="145" t="s">
        <v>38</v>
      </c>
      <c r="B56" s="146"/>
      <c r="C56" s="146"/>
      <c r="D56" s="146"/>
      <c r="E56" s="148" t="str">
        <f>G17</f>
        <v>ЖУРКИН С.Г. (1к., г. Орел)</v>
      </c>
      <c r="F56" s="146"/>
      <c r="G56" s="146"/>
      <c r="H56" s="146"/>
      <c r="I56" s="146"/>
      <c r="J56" s="148" t="str">
        <f>G18</f>
        <v>СТОЛЯРОВА Т.Е. (ВК, Орел)</v>
      </c>
      <c r="K56" s="146"/>
      <c r="L56" s="149"/>
    </row>
    <row r="57" spans="1:27" s="19" customFormat="1" ht="13.5" thickTop="1" x14ac:dyDescent="0.2">
      <c r="A57" s="2"/>
      <c r="B57" s="55"/>
      <c r="C57" s="55"/>
      <c r="D57" s="2"/>
      <c r="F57" s="2"/>
      <c r="G57" s="2"/>
      <c r="H57" s="44"/>
      <c r="I57" s="2"/>
      <c r="J57" s="5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s="130" customFormat="1" ht="18.75" x14ac:dyDescent="0.2">
      <c r="B58" s="131"/>
      <c r="C58" s="131"/>
      <c r="E58" s="132"/>
      <c r="H58" s="133"/>
      <c r="J58" s="134"/>
    </row>
    <row r="59" spans="1:27" ht="21" x14ac:dyDescent="0.2">
      <c r="A59" s="124" t="s">
        <v>46</v>
      </c>
      <c r="B59" s="124"/>
      <c r="C59" s="125"/>
      <c r="D59" s="157" t="s">
        <v>47</v>
      </c>
      <c r="E59" s="157"/>
      <c r="F59" s="157"/>
      <c r="G59" s="157"/>
    </row>
    <row r="60" spans="1:27" ht="18.75" x14ac:dyDescent="0.2">
      <c r="D60" s="130" t="s">
        <v>48</v>
      </c>
    </row>
  </sheetData>
  <mergeCells count="47">
    <mergeCell ref="A21:A22"/>
    <mergeCell ref="B21:B22"/>
    <mergeCell ref="H21:H22"/>
    <mergeCell ref="H16:L16"/>
    <mergeCell ref="A1:L1"/>
    <mergeCell ref="A2:L2"/>
    <mergeCell ref="A3:L3"/>
    <mergeCell ref="A4:L4"/>
    <mergeCell ref="A5:L5"/>
    <mergeCell ref="H17:L17"/>
    <mergeCell ref="H18:L18"/>
    <mergeCell ref="C21:C22"/>
    <mergeCell ref="I21:I22"/>
    <mergeCell ref="J21:J22"/>
    <mergeCell ref="K21:K22"/>
    <mergeCell ref="L21:L22"/>
    <mergeCell ref="E21:E22"/>
    <mergeCell ref="F21:F22"/>
    <mergeCell ref="D21:D22"/>
    <mergeCell ref="G21:G2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A13:D13"/>
    <mergeCell ref="D59:G59"/>
    <mergeCell ref="A45:D45"/>
    <mergeCell ref="A47:D47"/>
    <mergeCell ref="A48:D48"/>
    <mergeCell ref="A43:D43"/>
    <mergeCell ref="A40:D40"/>
    <mergeCell ref="A56:D56"/>
    <mergeCell ref="G40:L40"/>
    <mergeCell ref="J56:L56"/>
    <mergeCell ref="E56:I56"/>
    <mergeCell ref="A50:D50"/>
    <mergeCell ref="J50:L50"/>
    <mergeCell ref="E50:I50"/>
    <mergeCell ref="A41:D41"/>
    <mergeCell ref="A42:D42"/>
    <mergeCell ref="A44:D44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2021-08-11T08:09:41Z</dcterms:modified>
</cp:coreProperties>
</file>