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ndr\OneDrive\Рабочий стол\ПР 17-18 лет фристайл, Казань, 01-04.09.23\КР 4, ВС, КАзань, фристайл\"/>
    </mc:Choice>
  </mc:AlternateContent>
  <xr:revisionPtr revIDLastSave="0" documentId="13_ncr:1_{0027E246-3997-47AF-AE6F-D59B29B31B5A}" xr6:coauthVersionLast="47" xr6:coauthVersionMax="47" xr10:uidLastSave="{00000000-0000-0000-0000-000000000000}"/>
  <bookViews>
    <workbookView xWindow="-108" yWindow="-108" windowWidth="23256" windowHeight="12456" tabRatio="787" activeTab="1" xr2:uid="{00000000-000D-0000-FFFF-FFFF00000000}"/>
  </bookViews>
  <sheets>
    <sheet name="Юниоры" sheetId="123" r:id="rId1"/>
    <sheet name="Юниорки" sheetId="128" r:id="rId2"/>
  </sheets>
  <definedNames>
    <definedName name="_xlnm.Print_Titles" localSheetId="1">Юниорки!$21:$21</definedName>
    <definedName name="_xlnm.Print_Titles" localSheetId="0">Юниоры!$21:$21</definedName>
    <definedName name="_xlnm.Print_Area" localSheetId="1">Юниорки!$A$1:$L$40</definedName>
    <definedName name="_xlnm.Print_Area" localSheetId="0">Юниоры!$A$1:$L$62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28" l="1"/>
  <c r="G40" i="128"/>
  <c r="D40" i="128"/>
  <c r="L32" i="128"/>
  <c r="H32" i="128"/>
  <c r="L31" i="128"/>
  <c r="H31" i="128"/>
  <c r="H28" i="128" s="1"/>
  <c r="H27" i="128" s="1"/>
  <c r="L30" i="128"/>
  <c r="H30" i="128"/>
  <c r="L29" i="128"/>
  <c r="H29" i="128"/>
  <c r="L28" i="128"/>
  <c r="L27" i="128"/>
  <c r="L26" i="128"/>
  <c r="J62" i="123" l="1"/>
  <c r="G62" i="123"/>
  <c r="D62" i="123"/>
  <c r="L54" i="123"/>
  <c r="H54" i="123"/>
  <c r="L53" i="123"/>
  <c r="H53" i="123"/>
  <c r="L52" i="123"/>
  <c r="H52" i="123"/>
  <c r="L51" i="123"/>
  <c r="H51" i="123"/>
  <c r="L50" i="123"/>
  <c r="L49" i="123"/>
  <c r="L48" i="123"/>
  <c r="H50" i="123" l="1"/>
  <c r="H49" i="123" s="1"/>
</calcChain>
</file>

<file path=xl/sharedStrings.xml><?xml version="1.0" encoding="utf-8"?>
<sst xmlns="http://schemas.openxmlformats.org/spreadsheetml/2006/main" count="242" uniqueCount="122">
  <si>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</si>
  <si>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</si>
  <si>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</si>
  <si>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</si>
  <si>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</si>
  <si>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</si>
  <si>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</si>
  <si>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</si>
  <si>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</si>
  <si>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</si>
  <si>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</si>
  <si>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</si>
  <si>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</si>
  <si>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</si>
  <si>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</si>
  <si>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</si>
  <si>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</si>
  <si>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</si>
  <si>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</si>
  <si>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</si>
  <si>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</si>
  <si>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</si>
  <si>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</si>
  <si>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</si>
  <si>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</si>
  <si>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</si>
  <si>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</si>
  <si>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</si>
  <si>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</si>
  <si>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</si>
  <si>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</si>
  <si>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</si>
  <si>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/>
  </si>
  <si>
    <t>ГЛАВНЫЙ СЕКРЕТАРЬ</t>
  </si>
  <si>
    <t>3 СР</t>
  </si>
  <si>
    <t>2 СР</t>
  </si>
  <si>
    <t>ВЫСОТА СТАРТОВОЙ ГОРЫ (HD)(м):</t>
  </si>
  <si>
    <t>Республика Татарстан</t>
  </si>
  <si>
    <t>КОНТРОЛЬНОЕ ВРЕМЯ (МИН):</t>
  </si>
  <si>
    <t>НАЧАЛО ГОНКИ:</t>
  </si>
  <si>
    <t>ОКОНЧАНИЕ ГОНКИ:</t>
  </si>
  <si>
    <t>Температура:</t>
  </si>
  <si>
    <t>Влажность:</t>
  </si>
  <si>
    <t>Осадки:</t>
  </si>
  <si>
    <t>Ветер:</t>
  </si>
  <si>
    <t>Федерация велосипедного спорта России</t>
  </si>
  <si>
    <t>ВМХ - фристайл - парк (или парк - смешанный)</t>
  </si>
  <si>
    <t>Министерство спорта Республики Татарстан</t>
  </si>
  <si>
    <t>17:00</t>
  </si>
  <si>
    <t>№ ВРВС: 0080061612Я</t>
  </si>
  <si>
    <t>НАЗВАНИЕ ТРАССЫ / РЕГ.НОМЕР: ПАРК "УРАМ"</t>
  </si>
  <si>
    <t>МЕСТО ПРОВЕДЕНИЯ: г. КАЗАНЬ, ПАРК "УРАМ"</t>
  </si>
  <si>
    <t>ЗАМЕСТИТЕЛЬ ГЛАВНОГО СУДЬИ</t>
  </si>
  <si>
    <t>ЗАМЕСТИТЕЛЬ ГЛАВНОГО СУДЬИ:</t>
  </si>
  <si>
    <t>Юниорки 17-18 лет</t>
  </si>
  <si>
    <t>Санкт-Петербург</t>
  </si>
  <si>
    <t>ЯКИМОВ Николай</t>
  </si>
  <si>
    <t>СЛЫШКИН Арсений</t>
  </si>
  <si>
    <t>Ростовская область</t>
  </si>
  <si>
    <t>ПАРШИН Алексей</t>
  </si>
  <si>
    <t>Москва</t>
  </si>
  <si>
    <t>СОРОКО Роман</t>
  </si>
  <si>
    <t>ИВАНОВ Максим</t>
  </si>
  <si>
    <t>ДОЛГИХ Даниил</t>
  </si>
  <si>
    <t>Удмуртская Республика</t>
  </si>
  <si>
    <t>БАЕВ Кирилл</t>
  </si>
  <si>
    <t>МИЗИН Дмитрий</t>
  </si>
  <si>
    <t>Омская область</t>
  </si>
  <si>
    <t>ЕГОРОВ Артем</t>
  </si>
  <si>
    <t>РЫЖАКОВ Дмитрий</t>
  </si>
  <si>
    <t>Оренбургская область</t>
  </si>
  <si>
    <t>СЮЛЮКИН Марк</t>
  </si>
  <si>
    <t>ПАВЛЕНКО Петр</t>
  </si>
  <si>
    <t>СТРИЖАК Александр</t>
  </si>
  <si>
    <t>Юниоры 17-18 лет</t>
  </si>
  <si>
    <t>Квалификация</t>
  </si>
  <si>
    <t>ВСЕРОССИЙСКИЕ СОРЕВНОВАНИЯ</t>
  </si>
  <si>
    <t>ДАТА ПРОВЕДЕНИЯ: 14-17 июля 2023 года</t>
  </si>
  <si>
    <t>15:00</t>
  </si>
  <si>
    <t>БОЯРОВ В.В. (ВК, г.Саранск)</t>
  </si>
  <si>
    <t>БУКОВА О.Ю. (1 к, г. Пенза)</t>
  </si>
  <si>
    <t>Красноярский край</t>
  </si>
  <si>
    <t>1,5</t>
  </si>
  <si>
    <t>№ ЕКП 2023: 29872</t>
  </si>
  <si>
    <t>КАРАНКЕВИЧ Вадим</t>
  </si>
  <si>
    <t>Тюменская область</t>
  </si>
  <si>
    <t>ПРЯДКО Егор</t>
  </si>
  <si>
    <t>Московская область</t>
  </si>
  <si>
    <t>НАУМОВ Артём</t>
  </si>
  <si>
    <t>СОСНОВИКОВ Семён</t>
  </si>
  <si>
    <t>СМОЛЯК Ярослав</t>
  </si>
  <si>
    <t>КОЗЛОВ Данил</t>
  </si>
  <si>
    <t>РОГОЖНИКОВ Захар</t>
  </si>
  <si>
    <t>КАШТЕЛО Максим</t>
  </si>
  <si>
    <t>МИНАЕВ Олег</t>
  </si>
  <si>
    <t>ПУЗЬ Данил</t>
  </si>
  <si>
    <t>РЕЗУЛЬТАТ И МЕСТО В КВАЛИФИКАЦИИ</t>
  </si>
  <si>
    <t>51,88</t>
  </si>
  <si>
    <t>50,50</t>
  </si>
  <si>
    <t>48,41</t>
  </si>
  <si>
    <t>44,91</t>
  </si>
  <si>
    <t>44,49</t>
  </si>
  <si>
    <t>44,00</t>
  </si>
  <si>
    <t>43,66</t>
  </si>
  <si>
    <t>39,99</t>
  </si>
  <si>
    <t>38,32</t>
  </si>
  <si>
    <t>36,24</t>
  </si>
  <si>
    <t>31,31</t>
  </si>
  <si>
    <t>29,88</t>
  </si>
  <si>
    <t>29,74</t>
  </si>
  <si>
    <t>28,91</t>
  </si>
  <si>
    <t>26,83</t>
  </si>
  <si>
    <t>26,08</t>
  </si>
  <si>
    <t>22,33</t>
  </si>
  <si>
    <t>21,89</t>
  </si>
  <si>
    <t>14,63</t>
  </si>
  <si>
    <t>10,05</t>
  </si>
  <si>
    <t>9,35</t>
  </si>
  <si>
    <t>1</t>
  </si>
  <si>
    <t>КОБЯКОВА Екатерина</t>
  </si>
  <si>
    <t>8,33</t>
  </si>
  <si>
    <t>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</si>
</sst>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16"/>
      <name val="Calibri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9" fontId="13" fillId="0" borderId="4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7" fillId="0" borderId="17" xfId="2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6" fillId="0" borderId="0" xfId="2" applyNumberFormat="1" applyFont="1" applyAlignment="1">
      <alignment vertical="center" wrapText="1"/>
    </xf>
    <xf numFmtId="49" fontId="6" fillId="0" borderId="27" xfId="2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3" borderId="6" xfId="2" applyFont="1" applyFill="1" applyBorder="1" applyAlignment="1">
      <alignment horizontal="right" vertical="center"/>
    </xf>
    <xf numFmtId="14" fontId="6" fillId="0" borderId="1" xfId="2" applyNumberFormat="1" applyFont="1" applyBorder="1" applyAlignment="1">
      <alignment horizontal="center" vertical="center"/>
    </xf>
    <xf numFmtId="0" fontId="15" fillId="2" borderId="16" xfId="2" applyFont="1" applyFill="1" applyBorder="1" applyAlignment="1">
      <alignment vertical="center"/>
    </xf>
    <xf numFmtId="0" fontId="15" fillId="2" borderId="5" xfId="2" applyFont="1" applyFill="1" applyBorder="1" applyAlignment="1">
      <alignment vertical="center"/>
    </xf>
    <xf numFmtId="0" fontId="22" fillId="0" borderId="19" xfId="2" applyFont="1" applyBorder="1" applyAlignment="1">
      <alignment vertical="center"/>
    </xf>
    <xf numFmtId="0" fontId="22" fillId="0" borderId="20" xfId="2" applyFont="1" applyBorder="1" applyAlignment="1">
      <alignment vertical="center"/>
    </xf>
    <xf numFmtId="0" fontId="22" fillId="0" borderId="0" xfId="2" applyFont="1" applyAlignment="1">
      <alignment vertical="center"/>
    </xf>
    <xf numFmtId="49" fontId="22" fillId="0" borderId="0" xfId="2" applyNumberFormat="1" applyFont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/>
    </xf>
    <xf numFmtId="0" fontId="12" fillId="0" borderId="2" xfId="2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0" fillId="2" borderId="36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10" fillId="2" borderId="3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9" fontId="10" fillId="2" borderId="37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2" borderId="37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6" fontId="10" fillId="2" borderId="39" xfId="3" applyNumberFormat="1" applyFont="1" applyFill="1" applyBorder="1" applyAlignment="1">
      <alignment horizontal="center" vertical="center" wrapText="1"/>
    </xf>
    <xf numFmtId="46" fontId="10" fillId="2" borderId="40" xfId="3" applyNumberFormat="1" applyFont="1" applyFill="1" applyBorder="1" applyAlignment="1">
      <alignment horizontal="center" vertical="center" wrapText="1"/>
    </xf>
    <xf numFmtId="46" fontId="10" fillId="2" borderId="34" xfId="3" applyNumberFormat="1" applyFont="1" applyFill="1" applyBorder="1" applyAlignment="1">
      <alignment horizontal="center" vertical="center" wrapText="1"/>
    </xf>
    <xf numFmtId="46" fontId="10" fillId="2" borderId="35" xfId="3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114300</xdr:rowOff>
    </xdr:from>
    <xdr:to>
      <xdr:col>2</xdr:col>
      <xdr:colOff>716433</xdr:colOff>
      <xdr:row>5</xdr:row>
      <xdr:rowOff>116897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6A0E44-BB19-534A-B8EB-5197EE2AE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14300"/>
          <a:ext cx="1643533" cy="127259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0</xdr:row>
      <xdr:rowOff>177800</xdr:rowOff>
    </xdr:from>
    <xdr:to>
      <xdr:col>11</xdr:col>
      <xdr:colOff>851361</xdr:colOff>
      <xdr:row>4</xdr:row>
      <xdr:rowOff>202223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524508-D23C-404E-9D35-8D5BA7FDAD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512"/>
        <a:stretch/>
      </xdr:blipFill>
      <xdr:spPr>
        <a:xfrm>
          <a:off x="8623300" y="177800"/>
          <a:ext cx="1753061" cy="1040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114300</xdr:rowOff>
    </xdr:from>
    <xdr:to>
      <xdr:col>2</xdr:col>
      <xdr:colOff>716433</xdr:colOff>
      <xdr:row>5</xdr:row>
      <xdr:rowOff>116897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D88BAFC-B598-44E1-99F3-861BB7862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14300"/>
          <a:ext cx="1640993" cy="125989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0</xdr:row>
      <xdr:rowOff>177800</xdr:rowOff>
    </xdr:from>
    <xdr:to>
      <xdr:col>11</xdr:col>
      <xdr:colOff>851361</xdr:colOff>
      <xdr:row>4</xdr:row>
      <xdr:rowOff>202223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326131-6E6C-4A91-9AD7-4DAAD74B9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512"/>
        <a:stretch/>
      </xdr:blipFill>
      <xdr:spPr>
        <a:xfrm>
          <a:off x="8618220" y="177800"/>
          <a:ext cx="1758141" cy="103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D8E7-8BE7-3443-8134-882AB2101234}">
  <sheetPr>
    <tabColor theme="3" tint="-0.249977111117893"/>
    <pageSetUpPr fitToPage="1"/>
  </sheetPr>
  <dimension ref="A1:S63"/>
  <sheetViews>
    <sheetView topLeftCell="A6" zoomScale="60" zoomScaleNormal="60" zoomScaleSheetLayoutView="89" workbookViewId="0">
      <selection activeCell="J21" sqref="J21:J22"/>
    </sheetView>
  </sheetViews>
  <sheetFormatPr defaultColWidth="9.109375" defaultRowHeight="13.8" x14ac:dyDescent="0.25"/>
  <cols>
    <col min="1" max="1" width="7" style="2" customWidth="1"/>
    <col min="2" max="2" width="7.77734375" style="1" customWidth="1"/>
    <col min="3" max="3" width="12.1093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7" style="2" customWidth="1"/>
    <col min="8" max="8" width="9.77734375" style="60" customWidth="1"/>
    <col min="9" max="9" width="9.77734375" style="2" customWidth="1"/>
    <col min="10" max="10" width="10.109375" style="60" customWidth="1"/>
    <col min="11" max="11" width="13.77734375" style="2" customWidth="1"/>
    <col min="12" max="12" width="13.109375" style="2" customWidth="1"/>
    <col min="13" max="13" width="9.109375" style="2"/>
    <col min="14" max="14" width="9.109375" style="2" customWidth="1"/>
    <col min="15" max="16" width="9.109375" style="2"/>
    <col min="17" max="19" width="9.109375" style="60"/>
    <col min="20" max="16384" width="9.109375" style="2"/>
  </cols>
  <sheetData>
    <row r="1" spans="1:19" customFormat="1" ht="19.9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90"/>
      <c r="N1" s="87"/>
    </row>
    <row r="2" spans="1:19" customFormat="1" ht="19.95" customHeight="1" x14ac:dyDescent="0.25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90"/>
      <c r="N2" s="87"/>
    </row>
    <row r="3" spans="1:19" customFormat="1" ht="19.95" customHeight="1" x14ac:dyDescent="0.25">
      <c r="A3" s="125" t="s">
        <v>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90"/>
      <c r="N3" s="87"/>
    </row>
    <row r="4" spans="1:19" ht="19.95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ht="19.95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O5"/>
    </row>
    <row r="6" spans="1:19" s="3" customFormat="1" ht="19.95" customHeight="1" x14ac:dyDescent="0.25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Q6" s="72"/>
      <c r="R6" s="72"/>
      <c r="S6" s="72"/>
    </row>
    <row r="7" spans="1:19" s="3" customFormat="1" ht="19.95" customHeight="1" x14ac:dyDescent="0.25">
      <c r="A7" s="131" t="s">
        <v>12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Q7" s="72"/>
      <c r="R7" s="72"/>
      <c r="S7" s="72"/>
    </row>
    <row r="8" spans="1:19" s="3" customFormat="1" ht="19.95" customHeight="1" thickBot="1" x14ac:dyDescent="0.3">
      <c r="A8" s="132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Q8" s="72"/>
      <c r="R8" s="72"/>
      <c r="S8" s="72"/>
    </row>
    <row r="9" spans="1:19" ht="19.95" customHeight="1" thickTop="1" x14ac:dyDescent="0.25">
      <c r="A9" s="133" t="s">
        <v>30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9" ht="19.95" customHeight="1" x14ac:dyDescent="0.25">
      <c r="A10" s="136" t="s">
        <v>46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9" ht="19.95" customHeight="1" x14ac:dyDescent="0.25">
      <c r="A11" s="136" t="s">
        <v>74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9" ht="7.5" customHeight="1" x14ac:dyDescent="0.2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9" ht="15.6" x14ac:dyDescent="0.25">
      <c r="A13" s="141" t="s">
        <v>51</v>
      </c>
      <c r="B13" s="142"/>
      <c r="C13" s="142"/>
      <c r="D13" s="142"/>
      <c r="E13" s="5"/>
      <c r="F13" s="5"/>
      <c r="G13" s="74" t="s">
        <v>39</v>
      </c>
      <c r="H13" s="61" t="s">
        <v>78</v>
      </c>
      <c r="I13" s="5"/>
      <c r="J13" s="61"/>
      <c r="K13" s="6"/>
      <c r="L13" s="58" t="s">
        <v>49</v>
      </c>
    </row>
    <row r="14" spans="1:19" ht="15.6" x14ac:dyDescent="0.25">
      <c r="A14" s="143" t="s">
        <v>77</v>
      </c>
      <c r="B14" s="144"/>
      <c r="C14" s="144"/>
      <c r="D14" s="144"/>
      <c r="E14" s="7"/>
      <c r="F14" s="7"/>
      <c r="G14" s="75" t="s">
        <v>40</v>
      </c>
      <c r="H14" s="62" t="s">
        <v>48</v>
      </c>
      <c r="I14" s="7"/>
      <c r="J14" s="62"/>
      <c r="K14" s="8"/>
      <c r="L14" s="59" t="s">
        <v>83</v>
      </c>
    </row>
    <row r="15" spans="1:19" ht="14.4" x14ac:dyDescent="0.25">
      <c r="A15" s="105" t="s">
        <v>7</v>
      </c>
      <c r="B15" s="106"/>
      <c r="C15" s="106"/>
      <c r="D15" s="106"/>
      <c r="E15" s="106"/>
      <c r="F15" s="106"/>
      <c r="G15" s="107"/>
      <c r="H15" s="108" t="s">
        <v>1</v>
      </c>
      <c r="I15" s="106"/>
      <c r="J15" s="106"/>
      <c r="K15" s="106"/>
      <c r="L15" s="109"/>
    </row>
    <row r="16" spans="1:19" ht="14.4" x14ac:dyDescent="0.25">
      <c r="A16" s="9" t="s">
        <v>13</v>
      </c>
      <c r="B16" s="10"/>
      <c r="C16" s="10"/>
      <c r="D16" s="11"/>
      <c r="E16" s="12"/>
      <c r="F16" s="11"/>
      <c r="G16" s="55"/>
      <c r="H16" s="110" t="s">
        <v>50</v>
      </c>
      <c r="I16" s="111"/>
      <c r="J16" s="111"/>
      <c r="K16" s="111"/>
      <c r="L16" s="112"/>
    </row>
    <row r="17" spans="1:19" ht="14.4" x14ac:dyDescent="0.25">
      <c r="A17" s="9" t="s">
        <v>14</v>
      </c>
      <c r="B17" s="10"/>
      <c r="C17" s="10"/>
      <c r="D17" s="13"/>
      <c r="E17" s="12"/>
      <c r="F17" s="11"/>
      <c r="G17" s="56" t="s">
        <v>79</v>
      </c>
      <c r="H17" s="70" t="s">
        <v>36</v>
      </c>
      <c r="I17" s="45"/>
      <c r="J17" s="63"/>
      <c r="K17" s="45"/>
      <c r="L17" s="57"/>
    </row>
    <row r="18" spans="1:19" ht="14.4" x14ac:dyDescent="0.25">
      <c r="A18" s="34" t="s">
        <v>15</v>
      </c>
      <c r="B18" s="10"/>
      <c r="C18" s="10"/>
      <c r="D18" s="13"/>
      <c r="E18" s="12"/>
      <c r="F18" s="11"/>
      <c r="G18" s="56" t="s">
        <v>80</v>
      </c>
      <c r="H18" s="70" t="s">
        <v>38</v>
      </c>
      <c r="I18" s="45"/>
      <c r="J18" s="63"/>
      <c r="K18" s="45"/>
      <c r="L18" s="57"/>
    </row>
    <row r="19" spans="1:19" ht="15" thickBot="1" x14ac:dyDescent="0.3">
      <c r="A19" s="9" t="s">
        <v>53</v>
      </c>
      <c r="B19" s="14"/>
      <c r="C19" s="14"/>
      <c r="D19" s="15"/>
      <c r="E19" s="15"/>
      <c r="F19" s="15"/>
      <c r="G19" s="56"/>
      <c r="H19" s="71"/>
      <c r="I19" s="46"/>
      <c r="J19" s="64"/>
      <c r="K19" s="43"/>
      <c r="L19" s="44"/>
    </row>
    <row r="20" spans="1:19" ht="7.5" customHeight="1" thickTop="1" thickBot="1" x14ac:dyDescent="0.3">
      <c r="A20" s="16"/>
      <c r="B20" s="17"/>
      <c r="C20" s="17"/>
      <c r="D20" s="18"/>
      <c r="E20" s="18"/>
      <c r="F20" s="18"/>
      <c r="G20" s="18"/>
      <c r="H20" s="65"/>
      <c r="I20" s="18"/>
      <c r="J20" s="65"/>
      <c r="K20" s="18"/>
      <c r="L20" s="19"/>
    </row>
    <row r="21" spans="1:19" s="20" customFormat="1" ht="20.25" customHeight="1" thickTop="1" x14ac:dyDescent="0.25">
      <c r="A21" s="113" t="s">
        <v>5</v>
      </c>
      <c r="B21" s="115" t="s">
        <v>9</v>
      </c>
      <c r="C21" s="115" t="s">
        <v>29</v>
      </c>
      <c r="D21" s="115" t="s">
        <v>2</v>
      </c>
      <c r="E21" s="115" t="s">
        <v>27</v>
      </c>
      <c r="F21" s="115" t="s">
        <v>6</v>
      </c>
      <c r="G21" s="115" t="s">
        <v>10</v>
      </c>
      <c r="H21" s="121" t="s">
        <v>96</v>
      </c>
      <c r="I21" s="122"/>
      <c r="J21" s="117" t="s">
        <v>121</v>
      </c>
      <c r="K21" s="119" t="s">
        <v>31</v>
      </c>
      <c r="L21" s="139" t="s">
        <v>11</v>
      </c>
      <c r="N21" s="84"/>
      <c r="Q21" s="73"/>
      <c r="R21" s="73"/>
      <c r="S21" s="73"/>
    </row>
    <row r="22" spans="1:19" s="20" customFormat="1" ht="17.25" customHeight="1" x14ac:dyDescent="0.25">
      <c r="A22" s="114"/>
      <c r="B22" s="116"/>
      <c r="C22" s="116"/>
      <c r="D22" s="116"/>
      <c r="E22" s="116"/>
      <c r="F22" s="116"/>
      <c r="G22" s="116"/>
      <c r="H22" s="123"/>
      <c r="I22" s="124"/>
      <c r="J22" s="118"/>
      <c r="K22" s="120"/>
      <c r="L22" s="140"/>
      <c r="N22" s="84"/>
      <c r="Q22" s="73"/>
      <c r="R22" s="73"/>
      <c r="S22" s="73"/>
    </row>
    <row r="23" spans="1:19" ht="16.8" customHeight="1" x14ac:dyDescent="0.25">
      <c r="A23" s="48">
        <v>1</v>
      </c>
      <c r="B23" s="47"/>
      <c r="C23" s="47">
        <v>10116370678</v>
      </c>
      <c r="D23" s="76" t="s">
        <v>56</v>
      </c>
      <c r="E23" s="79">
        <v>39005</v>
      </c>
      <c r="F23" s="47" t="s">
        <v>26</v>
      </c>
      <c r="G23" s="47" t="s">
        <v>37</v>
      </c>
      <c r="H23" s="86" t="s">
        <v>97</v>
      </c>
      <c r="I23" s="88">
        <v>1</v>
      </c>
      <c r="J23" s="86" t="s">
        <v>97</v>
      </c>
      <c r="K23" s="89"/>
      <c r="L23" s="54"/>
      <c r="N23" s="84"/>
      <c r="O23" s="20"/>
      <c r="P23" s="20"/>
      <c r="Q23" s="73"/>
      <c r="R23" s="73"/>
      <c r="S23" s="73"/>
    </row>
    <row r="24" spans="1:19" ht="16.8" customHeight="1" x14ac:dyDescent="0.25">
      <c r="A24" s="48">
        <v>2</v>
      </c>
      <c r="B24" s="47"/>
      <c r="C24" s="47">
        <v>10120039605</v>
      </c>
      <c r="D24" s="76" t="s">
        <v>57</v>
      </c>
      <c r="E24" s="79">
        <v>38529</v>
      </c>
      <c r="F24" s="47" t="s">
        <v>24</v>
      </c>
      <c r="G24" s="47" t="s">
        <v>58</v>
      </c>
      <c r="H24" s="86" t="s">
        <v>98</v>
      </c>
      <c r="I24" s="88">
        <v>2</v>
      </c>
      <c r="J24" s="86" t="s">
        <v>98</v>
      </c>
      <c r="K24" s="89"/>
      <c r="L24" s="54"/>
      <c r="N24" s="84"/>
      <c r="O24" s="20"/>
      <c r="P24" s="20"/>
      <c r="Q24" s="73"/>
      <c r="R24" s="73"/>
      <c r="S24" s="73"/>
    </row>
    <row r="25" spans="1:19" ht="16.8" customHeight="1" x14ac:dyDescent="0.25">
      <c r="A25" s="48">
        <v>3</v>
      </c>
      <c r="B25" s="47"/>
      <c r="C25" s="47">
        <v>10120229147</v>
      </c>
      <c r="D25" s="76" t="s">
        <v>59</v>
      </c>
      <c r="E25" s="79">
        <v>38405</v>
      </c>
      <c r="F25" s="47" t="s">
        <v>24</v>
      </c>
      <c r="G25" s="47" t="s">
        <v>60</v>
      </c>
      <c r="H25" s="86" t="s">
        <v>99</v>
      </c>
      <c r="I25" s="88">
        <v>3</v>
      </c>
      <c r="J25" s="86" t="s">
        <v>99</v>
      </c>
      <c r="K25" s="89"/>
      <c r="L25" s="54"/>
      <c r="N25" s="84"/>
      <c r="O25" s="20"/>
      <c r="P25" s="20"/>
      <c r="Q25" s="73"/>
      <c r="R25" s="73"/>
      <c r="S25" s="73"/>
    </row>
    <row r="26" spans="1:19" ht="16.8" customHeight="1" x14ac:dyDescent="0.25">
      <c r="A26" s="48">
        <v>4</v>
      </c>
      <c r="B26" s="47"/>
      <c r="C26" s="47">
        <v>10130011407</v>
      </c>
      <c r="D26" s="76" t="s">
        <v>84</v>
      </c>
      <c r="E26" s="79">
        <v>38924</v>
      </c>
      <c r="F26" s="47" t="s">
        <v>26</v>
      </c>
      <c r="G26" s="47" t="s">
        <v>85</v>
      </c>
      <c r="H26" s="86" t="s">
        <v>100</v>
      </c>
      <c r="I26" s="88">
        <v>4</v>
      </c>
      <c r="J26" s="86" t="s">
        <v>100</v>
      </c>
      <c r="K26" s="89"/>
      <c r="L26" s="54"/>
      <c r="N26" s="84"/>
      <c r="O26" s="20"/>
      <c r="P26" s="20"/>
      <c r="Q26" s="73"/>
      <c r="R26" s="73"/>
      <c r="S26" s="73"/>
    </row>
    <row r="27" spans="1:19" ht="16.8" customHeight="1" x14ac:dyDescent="0.25">
      <c r="A27" s="48">
        <v>5</v>
      </c>
      <c r="B27" s="47"/>
      <c r="C27" s="47">
        <v>10130040911</v>
      </c>
      <c r="D27" s="76" t="s">
        <v>66</v>
      </c>
      <c r="E27" s="79">
        <v>39020</v>
      </c>
      <c r="F27" s="47" t="s">
        <v>26</v>
      </c>
      <c r="G27" s="47" t="s">
        <v>67</v>
      </c>
      <c r="H27" s="86" t="s">
        <v>101</v>
      </c>
      <c r="I27" s="88">
        <v>5</v>
      </c>
      <c r="J27" s="86" t="s">
        <v>101</v>
      </c>
      <c r="K27" s="89"/>
      <c r="L27" s="54"/>
      <c r="N27" s="84"/>
      <c r="O27" s="20"/>
      <c r="P27" s="20"/>
      <c r="Q27" s="73"/>
      <c r="R27" s="73"/>
      <c r="S27" s="73"/>
    </row>
    <row r="28" spans="1:19" ht="16.8" customHeight="1" x14ac:dyDescent="0.25">
      <c r="A28" s="48">
        <v>6</v>
      </c>
      <c r="B28" s="47"/>
      <c r="C28" s="47">
        <v>10129966341</v>
      </c>
      <c r="D28" s="76" t="s">
        <v>62</v>
      </c>
      <c r="E28" s="79">
        <v>38832</v>
      </c>
      <c r="F28" s="47" t="s">
        <v>24</v>
      </c>
      <c r="G28" s="47" t="s">
        <v>60</v>
      </c>
      <c r="H28" s="86" t="s">
        <v>102</v>
      </c>
      <c r="I28" s="88">
        <v>6</v>
      </c>
      <c r="J28" s="86" t="s">
        <v>102</v>
      </c>
      <c r="K28" s="89"/>
      <c r="L28" s="54"/>
      <c r="N28" s="84"/>
      <c r="O28" s="20"/>
      <c r="P28" s="20"/>
      <c r="Q28" s="73"/>
      <c r="R28" s="73"/>
      <c r="S28" s="73"/>
    </row>
    <row r="29" spans="1:19" ht="16.8" customHeight="1" x14ac:dyDescent="0.25">
      <c r="A29" s="48">
        <v>7</v>
      </c>
      <c r="B29" s="47"/>
      <c r="C29" s="47">
        <v>10129902481</v>
      </c>
      <c r="D29" s="76" t="s">
        <v>68</v>
      </c>
      <c r="E29" s="79">
        <v>38779</v>
      </c>
      <c r="F29" s="47" t="s">
        <v>24</v>
      </c>
      <c r="G29" s="47" t="s">
        <v>55</v>
      </c>
      <c r="H29" s="86" t="s">
        <v>103</v>
      </c>
      <c r="I29" s="88">
        <v>7</v>
      </c>
      <c r="J29" s="86" t="s">
        <v>103</v>
      </c>
      <c r="K29" s="89"/>
      <c r="L29" s="54"/>
      <c r="N29" s="84"/>
      <c r="O29" s="20"/>
      <c r="P29" s="20"/>
      <c r="Q29" s="73"/>
      <c r="R29" s="73"/>
      <c r="S29" s="73"/>
    </row>
    <row r="30" spans="1:19" ht="16.8" customHeight="1" x14ac:dyDescent="0.25">
      <c r="A30" s="48">
        <v>8</v>
      </c>
      <c r="B30" s="47"/>
      <c r="C30" s="47">
        <v>10129838019</v>
      </c>
      <c r="D30" s="76" t="s">
        <v>61</v>
      </c>
      <c r="E30" s="79">
        <v>38518</v>
      </c>
      <c r="F30" s="47" t="s">
        <v>24</v>
      </c>
      <c r="G30" s="47" t="s">
        <v>55</v>
      </c>
      <c r="H30" s="86" t="s">
        <v>104</v>
      </c>
      <c r="I30" s="88">
        <v>8</v>
      </c>
      <c r="J30" s="86" t="s">
        <v>104</v>
      </c>
      <c r="K30" s="89"/>
      <c r="L30" s="54"/>
      <c r="N30" s="84"/>
      <c r="O30" s="20"/>
      <c r="P30" s="20"/>
      <c r="Q30" s="73"/>
      <c r="R30" s="73"/>
      <c r="S30" s="73"/>
    </row>
    <row r="31" spans="1:19" ht="16.8" customHeight="1" x14ac:dyDescent="0.25">
      <c r="A31" s="48">
        <v>9</v>
      </c>
      <c r="B31" s="47"/>
      <c r="C31" s="47">
        <v>10120228248</v>
      </c>
      <c r="D31" s="76" t="s">
        <v>71</v>
      </c>
      <c r="E31" s="79">
        <v>38529</v>
      </c>
      <c r="F31" s="47" t="s">
        <v>26</v>
      </c>
      <c r="G31" s="47" t="s">
        <v>60</v>
      </c>
      <c r="H31" s="86" t="s">
        <v>105</v>
      </c>
      <c r="I31" s="88">
        <v>9</v>
      </c>
      <c r="J31" s="86" t="s">
        <v>105</v>
      </c>
      <c r="K31" s="89"/>
      <c r="L31" s="54"/>
      <c r="N31" s="84"/>
      <c r="O31" s="20"/>
      <c r="P31" s="20"/>
      <c r="Q31" s="73"/>
      <c r="R31" s="73"/>
      <c r="S31" s="73"/>
    </row>
    <row r="32" spans="1:19" ht="16.8" customHeight="1" x14ac:dyDescent="0.25">
      <c r="A32" s="48">
        <v>10</v>
      </c>
      <c r="B32" s="47"/>
      <c r="C32" s="47">
        <v>10129965836</v>
      </c>
      <c r="D32" s="76" t="s">
        <v>86</v>
      </c>
      <c r="E32" s="79">
        <v>39062</v>
      </c>
      <c r="F32" s="47" t="s">
        <v>24</v>
      </c>
      <c r="G32" s="47" t="s">
        <v>87</v>
      </c>
      <c r="H32" s="86" t="s">
        <v>106</v>
      </c>
      <c r="I32" s="88">
        <v>10</v>
      </c>
      <c r="J32" s="86" t="s">
        <v>106</v>
      </c>
      <c r="K32" s="89"/>
      <c r="L32" s="54"/>
      <c r="N32" s="84"/>
      <c r="O32" s="20"/>
      <c r="P32" s="20"/>
      <c r="Q32" s="73"/>
      <c r="R32" s="73"/>
      <c r="S32" s="73"/>
    </row>
    <row r="33" spans="1:19" ht="16.8" customHeight="1" x14ac:dyDescent="0.25">
      <c r="A33" s="48">
        <v>11</v>
      </c>
      <c r="B33" s="47"/>
      <c r="C33" s="47">
        <v>10143262920</v>
      </c>
      <c r="D33" s="76" t="s">
        <v>88</v>
      </c>
      <c r="E33" s="79">
        <v>38729</v>
      </c>
      <c r="F33" s="47" t="s">
        <v>26</v>
      </c>
      <c r="G33" s="47" t="s">
        <v>81</v>
      </c>
      <c r="H33" s="86" t="s">
        <v>107</v>
      </c>
      <c r="I33" s="88">
        <v>11</v>
      </c>
      <c r="J33" s="86" t="s">
        <v>107</v>
      </c>
      <c r="K33" s="89"/>
      <c r="L33" s="54"/>
      <c r="N33" s="84"/>
      <c r="O33" s="20"/>
      <c r="P33" s="20"/>
      <c r="Q33" s="73"/>
      <c r="R33" s="73"/>
      <c r="S33" s="73"/>
    </row>
    <row r="34" spans="1:19" ht="16.8" customHeight="1" x14ac:dyDescent="0.25">
      <c r="A34" s="48">
        <v>12</v>
      </c>
      <c r="B34" s="47"/>
      <c r="C34" s="47">
        <v>10129967856</v>
      </c>
      <c r="D34" s="76" t="s">
        <v>89</v>
      </c>
      <c r="E34" s="79">
        <v>38833</v>
      </c>
      <c r="F34" s="47" t="s">
        <v>24</v>
      </c>
      <c r="G34" s="47" t="s">
        <v>60</v>
      </c>
      <c r="H34" s="86" t="s">
        <v>108</v>
      </c>
      <c r="I34" s="88">
        <v>12</v>
      </c>
      <c r="J34" s="86" t="s">
        <v>108</v>
      </c>
      <c r="K34" s="89"/>
      <c r="L34" s="54"/>
      <c r="N34" s="84"/>
      <c r="O34" s="20"/>
      <c r="P34" s="20"/>
      <c r="Q34" s="73"/>
      <c r="R34" s="73"/>
      <c r="S34" s="73"/>
    </row>
    <row r="35" spans="1:19" ht="16.8" customHeight="1" x14ac:dyDescent="0.25">
      <c r="A35" s="48">
        <v>13</v>
      </c>
      <c r="B35" s="47"/>
      <c r="C35" s="47">
        <v>10129960378</v>
      </c>
      <c r="D35" s="76" t="s">
        <v>65</v>
      </c>
      <c r="E35" s="79">
        <v>38890</v>
      </c>
      <c r="F35" s="47" t="s">
        <v>24</v>
      </c>
      <c r="G35" s="47" t="s">
        <v>55</v>
      </c>
      <c r="H35" s="86" t="s">
        <v>109</v>
      </c>
      <c r="I35" s="88">
        <v>13</v>
      </c>
      <c r="J35" s="86"/>
      <c r="K35" s="89"/>
      <c r="L35" s="54" t="s">
        <v>75</v>
      </c>
      <c r="N35" s="84"/>
      <c r="O35" s="20"/>
      <c r="P35" s="20"/>
      <c r="Q35" s="73"/>
      <c r="R35" s="73"/>
      <c r="S35" s="73"/>
    </row>
    <row r="36" spans="1:19" ht="16.8" customHeight="1" x14ac:dyDescent="0.25">
      <c r="A36" s="48">
        <v>14</v>
      </c>
      <c r="B36" s="47"/>
      <c r="C36" s="47">
        <v>10129836096</v>
      </c>
      <c r="D36" s="76" t="s">
        <v>73</v>
      </c>
      <c r="E36" s="79">
        <v>38756</v>
      </c>
      <c r="F36" s="47" t="s">
        <v>35</v>
      </c>
      <c r="G36" s="47" t="s">
        <v>70</v>
      </c>
      <c r="H36" s="86" t="s">
        <v>110</v>
      </c>
      <c r="I36" s="88">
        <v>14</v>
      </c>
      <c r="J36" s="86"/>
      <c r="K36" s="89"/>
      <c r="L36" s="54" t="s">
        <v>75</v>
      </c>
      <c r="N36" s="84"/>
      <c r="O36" s="20"/>
      <c r="P36" s="20"/>
      <c r="Q36" s="73"/>
      <c r="R36" s="73"/>
      <c r="S36" s="73"/>
    </row>
    <row r="37" spans="1:19" ht="16.8" customHeight="1" x14ac:dyDescent="0.25">
      <c r="A37" s="48">
        <v>15</v>
      </c>
      <c r="B37" s="47"/>
      <c r="C37" s="47">
        <v>10137602564</v>
      </c>
      <c r="D37" s="76" t="s">
        <v>72</v>
      </c>
      <c r="E37" s="79">
        <v>38728</v>
      </c>
      <c r="F37" s="47" t="s">
        <v>26</v>
      </c>
      <c r="G37" s="47" t="s">
        <v>60</v>
      </c>
      <c r="H37" s="86" t="s">
        <v>111</v>
      </c>
      <c r="I37" s="88">
        <v>15</v>
      </c>
      <c r="J37" s="86"/>
      <c r="K37" s="89"/>
      <c r="L37" s="54" t="s">
        <v>75</v>
      </c>
      <c r="N37" s="84"/>
      <c r="O37" s="20"/>
      <c r="P37" s="20"/>
      <c r="Q37" s="73"/>
      <c r="R37" s="73"/>
      <c r="S37" s="73"/>
    </row>
    <row r="38" spans="1:19" ht="16.8" customHeight="1" x14ac:dyDescent="0.25">
      <c r="A38" s="48">
        <v>16</v>
      </c>
      <c r="B38" s="47"/>
      <c r="C38" s="47">
        <v>10130082842</v>
      </c>
      <c r="D38" s="76" t="s">
        <v>63</v>
      </c>
      <c r="E38" s="79">
        <v>38593</v>
      </c>
      <c r="F38" s="47" t="s">
        <v>26</v>
      </c>
      <c r="G38" s="47" t="s">
        <v>64</v>
      </c>
      <c r="H38" s="86" t="s">
        <v>112</v>
      </c>
      <c r="I38" s="88">
        <v>16</v>
      </c>
      <c r="J38" s="86"/>
      <c r="K38" s="89"/>
      <c r="L38" s="54" t="s">
        <v>75</v>
      </c>
      <c r="N38" s="84"/>
      <c r="O38" s="20"/>
      <c r="P38" s="20"/>
      <c r="Q38" s="73"/>
      <c r="R38" s="73"/>
      <c r="S38" s="73"/>
    </row>
    <row r="39" spans="1:19" ht="16.8" customHeight="1" x14ac:dyDescent="0.25">
      <c r="A39" s="48">
        <v>17</v>
      </c>
      <c r="B39" s="47"/>
      <c r="C39" s="47">
        <v>10130521362</v>
      </c>
      <c r="D39" s="76" t="s">
        <v>90</v>
      </c>
      <c r="E39" s="79">
        <v>38392</v>
      </c>
      <c r="F39" s="47">
        <v>0</v>
      </c>
      <c r="G39" s="47" t="s">
        <v>67</v>
      </c>
      <c r="H39" s="86" t="s">
        <v>113</v>
      </c>
      <c r="I39" s="88">
        <v>17</v>
      </c>
      <c r="J39" s="86"/>
      <c r="K39" s="89"/>
      <c r="L39" s="54" t="s">
        <v>75</v>
      </c>
      <c r="N39" s="84"/>
      <c r="O39" s="20"/>
      <c r="P39" s="20"/>
      <c r="Q39" s="73"/>
      <c r="R39" s="73"/>
      <c r="S39" s="73"/>
    </row>
    <row r="40" spans="1:19" ht="16.8" customHeight="1" x14ac:dyDescent="0.25">
      <c r="A40" s="48">
        <v>18</v>
      </c>
      <c r="B40" s="47"/>
      <c r="C40" s="47">
        <v>10143961724</v>
      </c>
      <c r="D40" s="76" t="s">
        <v>69</v>
      </c>
      <c r="E40" s="79">
        <v>38897</v>
      </c>
      <c r="F40" s="47" t="s">
        <v>26</v>
      </c>
      <c r="G40" s="47" t="s">
        <v>70</v>
      </c>
      <c r="H40" s="86" t="s">
        <v>114</v>
      </c>
      <c r="I40" s="88">
        <v>18</v>
      </c>
      <c r="J40" s="86"/>
      <c r="K40" s="89"/>
      <c r="L40" s="54" t="s">
        <v>75</v>
      </c>
      <c r="N40" s="84"/>
      <c r="O40" s="20"/>
      <c r="P40" s="20"/>
      <c r="Q40" s="73"/>
      <c r="R40" s="73"/>
      <c r="S40" s="73"/>
    </row>
    <row r="41" spans="1:19" ht="16.8" customHeight="1" x14ac:dyDescent="0.25">
      <c r="A41" s="48">
        <v>19</v>
      </c>
      <c r="B41" s="47"/>
      <c r="C41" s="47">
        <v>10129623508</v>
      </c>
      <c r="D41" s="76" t="s">
        <v>91</v>
      </c>
      <c r="E41" s="79">
        <v>39020</v>
      </c>
      <c r="F41" s="47" t="s">
        <v>26</v>
      </c>
      <c r="G41" s="47" t="s">
        <v>64</v>
      </c>
      <c r="H41" s="86" t="s">
        <v>115</v>
      </c>
      <c r="I41" s="88">
        <v>19</v>
      </c>
      <c r="J41" s="86"/>
      <c r="K41" s="89"/>
      <c r="L41" s="54" t="s">
        <v>75</v>
      </c>
      <c r="N41" s="84"/>
      <c r="O41" s="20"/>
      <c r="P41" s="20"/>
      <c r="Q41" s="73"/>
      <c r="R41" s="73"/>
      <c r="S41" s="73"/>
    </row>
    <row r="42" spans="1:19" ht="16.8" customHeight="1" x14ac:dyDescent="0.25">
      <c r="A42" s="48">
        <v>20</v>
      </c>
      <c r="B42" s="47"/>
      <c r="C42" s="47">
        <v>10140764158</v>
      </c>
      <c r="D42" s="76" t="s">
        <v>92</v>
      </c>
      <c r="E42" s="79">
        <v>38984</v>
      </c>
      <c r="F42" s="47" t="s">
        <v>35</v>
      </c>
      <c r="G42" s="47" t="s">
        <v>58</v>
      </c>
      <c r="H42" s="86" t="s">
        <v>116</v>
      </c>
      <c r="I42" s="88">
        <v>20</v>
      </c>
      <c r="J42" s="86"/>
      <c r="K42" s="89"/>
      <c r="L42" s="54" t="s">
        <v>75</v>
      </c>
      <c r="N42" s="84"/>
      <c r="O42" s="20"/>
      <c r="P42" s="20"/>
      <c r="Q42" s="73"/>
      <c r="R42" s="73"/>
      <c r="S42" s="73"/>
    </row>
    <row r="43" spans="1:19" ht="16.8" customHeight="1" x14ac:dyDescent="0.25">
      <c r="A43" s="48">
        <v>21</v>
      </c>
      <c r="B43" s="47"/>
      <c r="C43" s="47">
        <v>10132102866</v>
      </c>
      <c r="D43" s="76" t="s">
        <v>93</v>
      </c>
      <c r="E43" s="79">
        <v>38403</v>
      </c>
      <c r="F43" s="47" t="s">
        <v>24</v>
      </c>
      <c r="G43" s="47" t="s">
        <v>55</v>
      </c>
      <c r="H43" s="86" t="s">
        <v>117</v>
      </c>
      <c r="I43" s="88">
        <v>21</v>
      </c>
      <c r="J43" s="86"/>
      <c r="K43" s="89"/>
      <c r="L43" s="54" t="s">
        <v>75</v>
      </c>
      <c r="N43" s="84"/>
      <c r="O43" s="20"/>
      <c r="P43" s="20"/>
      <c r="Q43" s="73"/>
      <c r="R43" s="73"/>
      <c r="S43" s="73"/>
    </row>
    <row r="44" spans="1:19" ht="16.8" customHeight="1" x14ac:dyDescent="0.25">
      <c r="A44" s="48">
        <v>22</v>
      </c>
      <c r="B44" s="47"/>
      <c r="C44" s="47">
        <v>10140368377</v>
      </c>
      <c r="D44" s="76" t="s">
        <v>94</v>
      </c>
      <c r="E44" s="79">
        <v>39051</v>
      </c>
      <c r="F44" s="47" t="s">
        <v>35</v>
      </c>
      <c r="G44" s="47" t="s">
        <v>58</v>
      </c>
      <c r="H44" s="86" t="s">
        <v>82</v>
      </c>
      <c r="I44" s="88">
        <v>22</v>
      </c>
      <c r="J44" s="86"/>
      <c r="K44" s="89"/>
      <c r="L44" s="54" t="s">
        <v>75</v>
      </c>
      <c r="N44" s="84"/>
      <c r="O44" s="20"/>
      <c r="P44" s="20"/>
      <c r="Q44" s="73"/>
      <c r="R44" s="73"/>
      <c r="S44" s="73"/>
    </row>
    <row r="45" spans="1:19" ht="16.8" customHeight="1" x14ac:dyDescent="0.25">
      <c r="A45" s="48">
        <v>23</v>
      </c>
      <c r="B45" s="47"/>
      <c r="C45" s="47">
        <v>10130082741</v>
      </c>
      <c r="D45" s="76" t="s">
        <v>95</v>
      </c>
      <c r="E45" s="79">
        <v>38884</v>
      </c>
      <c r="F45" s="47" t="s">
        <v>35</v>
      </c>
      <c r="G45" s="47" t="s">
        <v>58</v>
      </c>
      <c r="H45" s="86" t="s">
        <v>118</v>
      </c>
      <c r="I45" s="88">
        <v>23</v>
      </c>
      <c r="J45" s="86"/>
      <c r="K45" s="89"/>
      <c r="L45" s="54" t="s">
        <v>75</v>
      </c>
      <c r="N45" s="84"/>
      <c r="O45" s="20"/>
      <c r="P45" s="20"/>
      <c r="Q45" s="73"/>
      <c r="R45" s="73"/>
      <c r="S45" s="73"/>
    </row>
    <row r="46" spans="1:19" ht="7.5" customHeight="1" thickBot="1" x14ac:dyDescent="0.35">
      <c r="A46" s="21"/>
      <c r="B46" s="22"/>
      <c r="C46" s="21"/>
      <c r="D46" s="23"/>
      <c r="E46" s="24"/>
      <c r="F46" s="25"/>
      <c r="G46" s="24"/>
      <c r="H46" s="66"/>
      <c r="I46" s="26"/>
      <c r="J46" s="66"/>
      <c r="K46" s="26"/>
      <c r="L46" s="26"/>
      <c r="N46" s="84"/>
      <c r="O46" s="20"/>
      <c r="P46" s="20"/>
      <c r="Q46" s="73"/>
      <c r="R46" s="73"/>
      <c r="S46" s="73"/>
    </row>
    <row r="47" spans="1:19" ht="15" thickTop="1" x14ac:dyDescent="0.25">
      <c r="A47" s="97" t="s">
        <v>3</v>
      </c>
      <c r="B47" s="98"/>
      <c r="C47" s="98"/>
      <c r="D47" s="98"/>
      <c r="E47" s="37"/>
      <c r="F47" s="37"/>
      <c r="G47" s="98" t="s">
        <v>4</v>
      </c>
      <c r="H47" s="98"/>
      <c r="I47" s="98"/>
      <c r="J47" s="98"/>
      <c r="K47" s="98"/>
      <c r="L47" s="99"/>
      <c r="N47" s="84"/>
      <c r="O47" s="20"/>
      <c r="P47" s="20"/>
      <c r="Q47" s="73"/>
      <c r="R47" s="73"/>
      <c r="S47" s="73"/>
    </row>
    <row r="48" spans="1:19" ht="14.4" x14ac:dyDescent="0.25">
      <c r="A48" s="39" t="s">
        <v>41</v>
      </c>
      <c r="B48" s="30"/>
      <c r="C48" s="49"/>
      <c r="D48" s="40"/>
      <c r="E48" s="4"/>
      <c r="F48" s="4"/>
      <c r="G48" s="27" t="s">
        <v>25</v>
      </c>
      <c r="H48" s="78">
        <v>8</v>
      </c>
      <c r="I48" s="51"/>
      <c r="J48" s="67"/>
      <c r="K48" s="27" t="s">
        <v>23</v>
      </c>
      <c r="L48" s="35">
        <f>COUNTIF(F$21:F142,"ЗМС")</f>
        <v>0</v>
      </c>
      <c r="N48" s="84"/>
      <c r="O48" s="20"/>
      <c r="P48" s="20"/>
      <c r="Q48" s="73"/>
      <c r="R48" s="73"/>
      <c r="S48" s="73"/>
    </row>
    <row r="49" spans="1:19" ht="14.4" x14ac:dyDescent="0.25">
      <c r="A49" s="39" t="s">
        <v>42</v>
      </c>
      <c r="B49" s="30"/>
      <c r="C49" s="50"/>
      <c r="D49" s="40"/>
      <c r="E49" s="38"/>
      <c r="F49" s="38"/>
      <c r="G49" s="27" t="s">
        <v>18</v>
      </c>
      <c r="H49" s="77">
        <f>H50+H54</f>
        <v>23</v>
      </c>
      <c r="I49" s="52"/>
      <c r="J49" s="68"/>
      <c r="K49" s="27" t="s">
        <v>16</v>
      </c>
      <c r="L49" s="35">
        <f>COUNTIF(F$21:F142,"МСМК")</f>
        <v>0</v>
      </c>
      <c r="N49" s="84"/>
      <c r="O49" s="20"/>
      <c r="P49" s="20"/>
      <c r="Q49" s="73"/>
      <c r="R49" s="73"/>
      <c r="S49" s="73"/>
    </row>
    <row r="50" spans="1:19" ht="14.4" x14ac:dyDescent="0.25">
      <c r="A50" s="39" t="s">
        <v>43</v>
      </c>
      <c r="B50" s="30"/>
      <c r="C50" s="30"/>
      <c r="D50" s="40"/>
      <c r="E50" s="38"/>
      <c r="F50" s="38"/>
      <c r="G50" s="27" t="s">
        <v>19</v>
      </c>
      <c r="H50" s="77">
        <f>H51+H52+H53</f>
        <v>23</v>
      </c>
      <c r="I50" s="52"/>
      <c r="J50" s="68"/>
      <c r="K50" s="27" t="s">
        <v>17</v>
      </c>
      <c r="L50" s="35">
        <f>COUNTIF(F$21:F63,"МС")</f>
        <v>0</v>
      </c>
      <c r="N50" s="84"/>
      <c r="O50" s="20"/>
      <c r="P50" s="20"/>
      <c r="Q50" s="73"/>
      <c r="R50" s="73"/>
      <c r="S50" s="73"/>
    </row>
    <row r="51" spans="1:19" ht="14.4" x14ac:dyDescent="0.25">
      <c r="A51" s="39" t="s">
        <v>44</v>
      </c>
      <c r="B51" s="30"/>
      <c r="C51" s="30"/>
      <c r="D51" s="40"/>
      <c r="E51" s="38"/>
      <c r="F51" s="38"/>
      <c r="G51" s="27" t="s">
        <v>20</v>
      </c>
      <c r="H51" s="77">
        <f>COUNT(A23:A45)</f>
        <v>23</v>
      </c>
      <c r="I51" s="52"/>
      <c r="J51" s="68"/>
      <c r="K51" s="27" t="s">
        <v>24</v>
      </c>
      <c r="L51" s="35">
        <f>COUNTIF(F$20:F63,"КМС")</f>
        <v>9</v>
      </c>
      <c r="N51" s="84"/>
      <c r="O51" s="20"/>
      <c r="P51" s="20"/>
      <c r="Q51" s="73"/>
      <c r="R51" s="73"/>
      <c r="S51" s="73"/>
    </row>
    <row r="52" spans="1:19" ht="14.4" x14ac:dyDescent="0.25">
      <c r="A52" s="41"/>
      <c r="B52" s="30"/>
      <c r="C52" s="30"/>
      <c r="D52" s="40"/>
      <c r="G52" s="27" t="s">
        <v>21</v>
      </c>
      <c r="H52" s="77">
        <f>COUNTIF(A23:A45,"НФ")</f>
        <v>0</v>
      </c>
      <c r="I52" s="52"/>
      <c r="J52" s="68"/>
      <c r="K52" s="27" t="s">
        <v>26</v>
      </c>
      <c r="L52" s="35">
        <f>COUNTIF(F$23:F141,"1 СР")</f>
        <v>9</v>
      </c>
      <c r="N52" s="84"/>
      <c r="O52" s="20"/>
      <c r="P52" s="20"/>
      <c r="Q52" s="73"/>
      <c r="R52" s="73"/>
      <c r="S52" s="73"/>
    </row>
    <row r="53" spans="1:19" ht="14.4" x14ac:dyDescent="0.25">
      <c r="A53" s="42"/>
      <c r="B53" s="15"/>
      <c r="C53" s="14"/>
      <c r="D53" s="40"/>
      <c r="G53" s="27" t="s">
        <v>28</v>
      </c>
      <c r="H53" s="77">
        <f>COUNTIF(A23:A45,"ДСКВ")</f>
        <v>0</v>
      </c>
      <c r="I53" s="52"/>
      <c r="J53" s="68"/>
      <c r="K53" s="27" t="s">
        <v>35</v>
      </c>
      <c r="L53" s="35">
        <f>COUNTIF(F$23:F141,"2 СР")</f>
        <v>4</v>
      </c>
    </row>
    <row r="54" spans="1:19" ht="14.4" x14ac:dyDescent="0.25">
      <c r="A54" s="29"/>
      <c r="B54" s="30"/>
      <c r="C54" s="30"/>
      <c r="D54" s="40"/>
      <c r="E54" s="38"/>
      <c r="F54" s="38"/>
      <c r="G54" s="27" t="s">
        <v>22</v>
      </c>
      <c r="H54" s="77">
        <f>COUNTIF(A23:A45,"НС")</f>
        <v>0</v>
      </c>
      <c r="I54" s="53"/>
      <c r="J54" s="69"/>
      <c r="K54" s="27" t="s">
        <v>34</v>
      </c>
      <c r="L54" s="35">
        <f>COUNTIF(F$23:F141,"3 СР")</f>
        <v>0</v>
      </c>
    </row>
    <row r="55" spans="1:19" ht="5.25" customHeight="1" x14ac:dyDescent="0.25">
      <c r="A55" s="29"/>
      <c r="B55" s="30"/>
      <c r="C55" s="30"/>
      <c r="D55" s="30"/>
      <c r="E55" s="30"/>
      <c r="F55" s="30"/>
      <c r="G55" s="15"/>
      <c r="H55" s="31"/>
      <c r="I55" s="31"/>
      <c r="J55" s="31"/>
      <c r="K55" s="32"/>
      <c r="L55" s="28"/>
    </row>
    <row r="56" spans="1:19" ht="15.6" x14ac:dyDescent="0.25">
      <c r="A56" s="80"/>
      <c r="B56" s="81"/>
      <c r="C56" s="81"/>
      <c r="D56" s="100" t="s">
        <v>8</v>
      </c>
      <c r="E56" s="100"/>
      <c r="F56" s="100"/>
      <c r="G56" s="100" t="s">
        <v>33</v>
      </c>
      <c r="H56" s="100"/>
      <c r="I56" s="100"/>
      <c r="J56" s="100" t="s">
        <v>52</v>
      </c>
      <c r="K56" s="100"/>
      <c r="L56" s="101"/>
    </row>
    <row r="57" spans="1:19" x14ac:dyDescent="0.2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</row>
    <row r="58" spans="1:19" x14ac:dyDescent="0.25">
      <c r="A58" s="36"/>
      <c r="D58" s="1"/>
      <c r="E58" s="1"/>
      <c r="F58" s="1"/>
      <c r="G58" s="1"/>
      <c r="H58" s="64"/>
      <c r="I58" s="1"/>
      <c r="J58" s="64"/>
      <c r="K58" s="1"/>
      <c r="L58" s="33"/>
    </row>
    <row r="59" spans="1:19" x14ac:dyDescent="0.25">
      <c r="A59" s="36"/>
      <c r="D59" s="1"/>
      <c r="E59" s="1"/>
      <c r="F59" s="1"/>
      <c r="G59" s="1"/>
      <c r="H59" s="64"/>
      <c r="I59" s="1"/>
      <c r="J59" s="64"/>
      <c r="K59" s="1"/>
      <c r="L59" s="33"/>
    </row>
    <row r="60" spans="1:19" x14ac:dyDescent="0.25">
      <c r="A60" s="36"/>
      <c r="D60" s="1"/>
      <c r="E60" s="1"/>
      <c r="F60" s="1"/>
      <c r="G60" s="1"/>
      <c r="H60" s="64"/>
      <c r="I60" s="1"/>
      <c r="J60" s="64"/>
      <c r="K60" s="1"/>
      <c r="L60" s="33"/>
    </row>
    <row r="61" spans="1:19" x14ac:dyDescent="0.25">
      <c r="A61" s="36"/>
      <c r="D61" s="1"/>
      <c r="E61" s="1"/>
      <c r="F61" s="1"/>
      <c r="G61" s="1"/>
      <c r="H61" s="64"/>
      <c r="I61" s="1"/>
      <c r="J61" s="64"/>
      <c r="K61" s="1"/>
      <c r="L61" s="33"/>
    </row>
    <row r="62" spans="1:19" s="84" customFormat="1" ht="13.8" customHeight="1" thickBot="1" x14ac:dyDescent="0.3">
      <c r="A62" s="82"/>
      <c r="B62" s="83"/>
      <c r="C62" s="83"/>
      <c r="D62" s="95" t="str">
        <f>G17</f>
        <v>БОЯРОВ В.В. (ВК, г.Саранск)</v>
      </c>
      <c r="E62" s="95"/>
      <c r="F62" s="95"/>
      <c r="G62" s="95" t="str">
        <f>G18</f>
        <v>БУКОВА О.Ю. (1 к, г. Пенза)</v>
      </c>
      <c r="H62" s="95"/>
      <c r="I62" s="95"/>
      <c r="J62" s="95">
        <f>G19</f>
        <v>0</v>
      </c>
      <c r="K62" s="95"/>
      <c r="L62" s="96"/>
      <c r="Q62" s="85"/>
      <c r="R62" s="85"/>
      <c r="S62" s="85"/>
    </row>
    <row r="63" spans="1:19" ht="14.4" thickTop="1" x14ac:dyDescent="0.25"/>
  </sheetData>
  <mergeCells count="38">
    <mergeCell ref="A13:D13"/>
    <mergeCell ref="A14:D14"/>
    <mergeCell ref="A3:L3"/>
    <mergeCell ref="A2:L2"/>
    <mergeCell ref="A1:L1"/>
    <mergeCell ref="A12:L12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H16:L16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H21:I22"/>
    <mergeCell ref="L21:L22"/>
    <mergeCell ref="D62:F62"/>
    <mergeCell ref="G62:I62"/>
    <mergeCell ref="J62:L62"/>
    <mergeCell ref="A47:D47"/>
    <mergeCell ref="G47:L47"/>
    <mergeCell ref="D56:F56"/>
    <mergeCell ref="G56:I56"/>
    <mergeCell ref="J56:L56"/>
    <mergeCell ref="A57:E57"/>
    <mergeCell ref="F57:L57"/>
  </mergeCells>
  <phoneticPr fontId="24" type="noConversion"/>
  <printOptions horizontalCentered="1"/>
  <pageMargins left="0.19685039370078741" right="0.19685039370078741" top="0.59055118110236227" bottom="0.59055118110236227" header="0.15748031496062992" footer="0.11811023622047245"/>
  <pageSetup paperSize="256" scale="6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H23:J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B7F5A-6E59-4069-8964-637BB935FB0B}">
  <sheetPr>
    <tabColor theme="3" tint="-0.249977111117893"/>
    <pageSetUpPr fitToPage="1"/>
  </sheetPr>
  <dimension ref="A1:S41"/>
  <sheetViews>
    <sheetView tabSelected="1" zoomScale="60" zoomScaleNormal="60" zoomScaleSheetLayoutView="89" workbookViewId="0">
      <selection activeCell="J21" sqref="J21:J22"/>
    </sheetView>
  </sheetViews>
  <sheetFormatPr defaultColWidth="9.109375" defaultRowHeight="13.8" x14ac:dyDescent="0.25"/>
  <cols>
    <col min="1" max="1" width="7" style="2" customWidth="1"/>
    <col min="2" max="2" width="7.77734375" style="93" customWidth="1"/>
    <col min="3" max="3" width="12.109375" style="93" customWidth="1"/>
    <col min="4" max="4" width="21" style="2" bestFit="1" customWidth="1"/>
    <col min="5" max="5" width="11.77734375" style="2" customWidth="1"/>
    <col min="6" max="6" width="8.77734375" style="2" customWidth="1"/>
    <col min="7" max="7" width="27" style="2" customWidth="1"/>
    <col min="8" max="8" width="9.77734375" style="60" customWidth="1"/>
    <col min="9" max="9" width="9.77734375" style="2" customWidth="1"/>
    <col min="10" max="10" width="10.109375" style="60" customWidth="1"/>
    <col min="11" max="11" width="13.77734375" style="2" customWidth="1"/>
    <col min="12" max="12" width="13.109375" style="2" customWidth="1"/>
    <col min="13" max="13" width="9.109375" style="2"/>
    <col min="14" max="14" width="9.109375" style="2" customWidth="1"/>
    <col min="15" max="16" width="9.109375" style="2"/>
    <col min="17" max="19" width="9.109375" style="60"/>
    <col min="20" max="16384" width="9.109375" style="2"/>
  </cols>
  <sheetData>
    <row r="1" spans="1:19" customFormat="1" ht="19.9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90"/>
      <c r="N1" s="87"/>
    </row>
    <row r="2" spans="1:19" customFormat="1" ht="19.95" customHeight="1" x14ac:dyDescent="0.25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90"/>
      <c r="N2" s="87"/>
    </row>
    <row r="3" spans="1:19" customFormat="1" ht="19.95" customHeight="1" x14ac:dyDescent="0.25">
      <c r="A3" s="125" t="s">
        <v>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90"/>
      <c r="N3" s="87"/>
    </row>
    <row r="4" spans="1:19" ht="19.95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ht="19.95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O5"/>
    </row>
    <row r="6" spans="1:19" s="3" customFormat="1" ht="19.95" customHeight="1" x14ac:dyDescent="0.25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Q6" s="72"/>
      <c r="R6" s="72"/>
      <c r="S6" s="72"/>
    </row>
    <row r="7" spans="1:19" s="3" customFormat="1" ht="19.95" customHeight="1" x14ac:dyDescent="0.25">
      <c r="A7" s="131" t="s">
        <v>12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Q7" s="72"/>
      <c r="R7" s="72"/>
      <c r="S7" s="72"/>
    </row>
    <row r="8" spans="1:19" s="3" customFormat="1" ht="19.95" customHeight="1" thickBot="1" x14ac:dyDescent="0.3">
      <c r="A8" s="132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Q8" s="72"/>
      <c r="R8" s="72"/>
      <c r="S8" s="72"/>
    </row>
    <row r="9" spans="1:19" ht="19.95" customHeight="1" thickTop="1" x14ac:dyDescent="0.25">
      <c r="A9" s="133" t="s">
        <v>30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9" ht="19.95" customHeight="1" x14ac:dyDescent="0.25">
      <c r="A10" s="136" t="s">
        <v>46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9" ht="19.95" customHeight="1" x14ac:dyDescent="0.25">
      <c r="A11" s="136" t="s">
        <v>54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9" ht="7.5" customHeight="1" x14ac:dyDescent="0.2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9" ht="15.6" x14ac:dyDescent="0.25">
      <c r="A13" s="141" t="s">
        <v>51</v>
      </c>
      <c r="B13" s="142"/>
      <c r="C13" s="142"/>
      <c r="D13" s="142"/>
      <c r="E13" s="5"/>
      <c r="F13" s="5"/>
      <c r="G13" s="91" t="s">
        <v>39</v>
      </c>
      <c r="H13" s="61" t="s">
        <v>78</v>
      </c>
      <c r="I13" s="5"/>
      <c r="J13" s="61"/>
      <c r="K13" s="6"/>
      <c r="L13" s="58" t="s">
        <v>49</v>
      </c>
    </row>
    <row r="14" spans="1:19" ht="15.6" x14ac:dyDescent="0.25">
      <c r="A14" s="143" t="s">
        <v>77</v>
      </c>
      <c r="B14" s="144"/>
      <c r="C14" s="144"/>
      <c r="D14" s="144"/>
      <c r="E14" s="7"/>
      <c r="F14" s="7"/>
      <c r="G14" s="75" t="s">
        <v>40</v>
      </c>
      <c r="H14" s="62" t="s">
        <v>48</v>
      </c>
      <c r="I14" s="7"/>
      <c r="J14" s="62"/>
      <c r="K14" s="8"/>
      <c r="L14" s="59" t="s">
        <v>83</v>
      </c>
    </row>
    <row r="15" spans="1:19" ht="14.4" x14ac:dyDescent="0.25">
      <c r="A15" s="105" t="s">
        <v>7</v>
      </c>
      <c r="B15" s="106"/>
      <c r="C15" s="106"/>
      <c r="D15" s="106"/>
      <c r="E15" s="106"/>
      <c r="F15" s="106"/>
      <c r="G15" s="107"/>
      <c r="H15" s="108" t="s">
        <v>1</v>
      </c>
      <c r="I15" s="106"/>
      <c r="J15" s="106"/>
      <c r="K15" s="106"/>
      <c r="L15" s="109"/>
    </row>
    <row r="16" spans="1:19" ht="14.4" x14ac:dyDescent="0.25">
      <c r="A16" s="9" t="s">
        <v>13</v>
      </c>
      <c r="B16" s="10"/>
      <c r="C16" s="10"/>
      <c r="D16" s="11"/>
      <c r="E16" s="12"/>
      <c r="F16" s="11"/>
      <c r="G16" s="55"/>
      <c r="H16" s="110" t="s">
        <v>50</v>
      </c>
      <c r="I16" s="111"/>
      <c r="J16" s="111"/>
      <c r="K16" s="111"/>
      <c r="L16" s="112"/>
    </row>
    <row r="17" spans="1:19" ht="14.4" x14ac:dyDescent="0.25">
      <c r="A17" s="9" t="s">
        <v>14</v>
      </c>
      <c r="B17" s="10"/>
      <c r="C17" s="10"/>
      <c r="D17" s="13"/>
      <c r="E17" s="12"/>
      <c r="F17" s="11"/>
      <c r="G17" s="56" t="s">
        <v>79</v>
      </c>
      <c r="H17" s="70" t="s">
        <v>36</v>
      </c>
      <c r="I17" s="45"/>
      <c r="J17" s="63"/>
      <c r="K17" s="45"/>
      <c r="L17" s="57"/>
    </row>
    <row r="18" spans="1:19" ht="14.4" x14ac:dyDescent="0.25">
      <c r="A18" s="34" t="s">
        <v>15</v>
      </c>
      <c r="B18" s="10"/>
      <c r="C18" s="10"/>
      <c r="D18" s="13"/>
      <c r="E18" s="12"/>
      <c r="F18" s="11"/>
      <c r="G18" s="56" t="s">
        <v>80</v>
      </c>
      <c r="H18" s="70" t="s">
        <v>38</v>
      </c>
      <c r="I18" s="45"/>
      <c r="J18" s="63"/>
      <c r="K18" s="45"/>
      <c r="L18" s="57"/>
    </row>
    <row r="19" spans="1:19" ht="15" thickBot="1" x14ac:dyDescent="0.3">
      <c r="A19" s="9" t="s">
        <v>53</v>
      </c>
      <c r="B19" s="14"/>
      <c r="C19" s="14"/>
      <c r="D19" s="15"/>
      <c r="E19" s="15"/>
      <c r="F19" s="15"/>
      <c r="G19" s="56"/>
      <c r="H19" s="71"/>
      <c r="I19" s="46"/>
      <c r="J19" s="64"/>
      <c r="K19" s="43"/>
      <c r="L19" s="44"/>
    </row>
    <row r="20" spans="1:19" ht="7.5" customHeight="1" thickTop="1" thickBot="1" x14ac:dyDescent="0.3">
      <c r="A20" s="16"/>
      <c r="B20" s="17"/>
      <c r="C20" s="17"/>
      <c r="D20" s="18"/>
      <c r="E20" s="18"/>
      <c r="F20" s="18"/>
      <c r="G20" s="18"/>
      <c r="H20" s="65"/>
      <c r="I20" s="18"/>
      <c r="J20" s="65"/>
      <c r="K20" s="18"/>
      <c r="L20" s="19"/>
    </row>
    <row r="21" spans="1:19" s="20" customFormat="1" ht="20.25" customHeight="1" thickTop="1" x14ac:dyDescent="0.25">
      <c r="A21" s="113" t="s">
        <v>5</v>
      </c>
      <c r="B21" s="115" t="s">
        <v>9</v>
      </c>
      <c r="C21" s="115" t="s">
        <v>29</v>
      </c>
      <c r="D21" s="115" t="s">
        <v>2</v>
      </c>
      <c r="E21" s="115" t="s">
        <v>27</v>
      </c>
      <c r="F21" s="115" t="s">
        <v>6</v>
      </c>
      <c r="G21" s="115" t="s">
        <v>10</v>
      </c>
      <c r="H21" s="121" t="s">
        <v>96</v>
      </c>
      <c r="I21" s="122"/>
      <c r="J21" s="117" t="s">
        <v>121</v>
      </c>
      <c r="K21" s="119" t="s">
        <v>31</v>
      </c>
      <c r="L21" s="139" t="s">
        <v>11</v>
      </c>
      <c r="N21" s="84"/>
      <c r="Q21" s="73"/>
      <c r="R21" s="73"/>
      <c r="S21" s="73"/>
    </row>
    <row r="22" spans="1:19" s="20" customFormat="1" ht="17.25" customHeight="1" x14ac:dyDescent="0.25">
      <c r="A22" s="114"/>
      <c r="B22" s="116"/>
      <c r="C22" s="116"/>
      <c r="D22" s="116"/>
      <c r="E22" s="116"/>
      <c r="F22" s="116"/>
      <c r="G22" s="116"/>
      <c r="H22" s="123"/>
      <c r="I22" s="124"/>
      <c r="J22" s="118"/>
      <c r="K22" s="120"/>
      <c r="L22" s="140"/>
      <c r="N22" s="84"/>
      <c r="Q22" s="73"/>
      <c r="R22" s="73"/>
      <c r="S22" s="73"/>
    </row>
    <row r="23" spans="1:19" ht="16.8" customHeight="1" x14ac:dyDescent="0.25">
      <c r="A23" s="48">
        <v>1</v>
      </c>
      <c r="B23" s="47"/>
      <c r="C23" s="47">
        <v>10129959974</v>
      </c>
      <c r="D23" s="76" t="s">
        <v>119</v>
      </c>
      <c r="E23" s="79">
        <v>39064</v>
      </c>
      <c r="F23" s="47" t="s">
        <v>24</v>
      </c>
      <c r="G23" s="47" t="s">
        <v>60</v>
      </c>
      <c r="H23" s="86"/>
      <c r="I23" s="88"/>
      <c r="J23" s="86" t="s">
        <v>120</v>
      </c>
      <c r="K23" s="89"/>
      <c r="L23" s="54"/>
      <c r="N23" s="84"/>
      <c r="O23" s="20"/>
      <c r="P23" s="20"/>
      <c r="Q23" s="73"/>
      <c r="R23" s="73"/>
      <c r="S23" s="73"/>
    </row>
    <row r="24" spans="1:19" ht="7.5" customHeight="1" thickBot="1" x14ac:dyDescent="0.35">
      <c r="A24" s="21"/>
      <c r="B24" s="22"/>
      <c r="C24" s="21"/>
      <c r="D24" s="23"/>
      <c r="E24" s="24"/>
      <c r="F24" s="25"/>
      <c r="G24" s="24"/>
      <c r="H24" s="66"/>
      <c r="I24" s="26"/>
      <c r="J24" s="66"/>
      <c r="K24" s="26"/>
      <c r="L24" s="26"/>
      <c r="N24" s="84"/>
      <c r="O24" s="20"/>
      <c r="P24" s="20"/>
      <c r="Q24" s="73"/>
      <c r="R24" s="73"/>
      <c r="S24" s="73"/>
    </row>
    <row r="25" spans="1:19" ht="15" thickTop="1" x14ac:dyDescent="0.25">
      <c r="A25" s="97" t="s">
        <v>3</v>
      </c>
      <c r="B25" s="98"/>
      <c r="C25" s="98"/>
      <c r="D25" s="98"/>
      <c r="E25" s="37"/>
      <c r="F25" s="37"/>
      <c r="G25" s="98" t="s">
        <v>4</v>
      </c>
      <c r="H25" s="98"/>
      <c r="I25" s="98"/>
      <c r="J25" s="98"/>
      <c r="K25" s="98"/>
      <c r="L25" s="99"/>
      <c r="N25" s="84"/>
      <c r="O25" s="20"/>
      <c r="P25" s="20"/>
      <c r="Q25" s="73"/>
      <c r="R25" s="73"/>
      <c r="S25" s="73"/>
    </row>
    <row r="26" spans="1:19" ht="14.4" x14ac:dyDescent="0.25">
      <c r="A26" s="39" t="s">
        <v>41</v>
      </c>
      <c r="B26" s="30"/>
      <c r="C26" s="49"/>
      <c r="D26" s="40"/>
      <c r="E26" s="4"/>
      <c r="F26" s="4"/>
      <c r="G26" s="27" t="s">
        <v>25</v>
      </c>
      <c r="H26" s="78">
        <v>1</v>
      </c>
      <c r="I26" s="51"/>
      <c r="J26" s="67"/>
      <c r="K26" s="27" t="s">
        <v>23</v>
      </c>
      <c r="L26" s="35">
        <f>COUNTIF(F$21:F120,"ЗМС")</f>
        <v>0</v>
      </c>
      <c r="N26" s="84"/>
      <c r="O26" s="20"/>
      <c r="P26" s="20"/>
      <c r="Q26" s="73"/>
      <c r="R26" s="73"/>
      <c r="S26" s="73"/>
    </row>
    <row r="27" spans="1:19" ht="14.4" x14ac:dyDescent="0.25">
      <c r="A27" s="39" t="s">
        <v>42</v>
      </c>
      <c r="B27" s="30"/>
      <c r="C27" s="50"/>
      <c r="D27" s="40"/>
      <c r="E27" s="38"/>
      <c r="F27" s="38"/>
      <c r="G27" s="27" t="s">
        <v>18</v>
      </c>
      <c r="H27" s="77">
        <f>H28+H32</f>
        <v>1</v>
      </c>
      <c r="I27" s="52"/>
      <c r="J27" s="68"/>
      <c r="K27" s="27" t="s">
        <v>16</v>
      </c>
      <c r="L27" s="35">
        <f>COUNTIF(F$21:F120,"МСМК")</f>
        <v>0</v>
      </c>
      <c r="N27" s="84"/>
      <c r="O27" s="20"/>
      <c r="P27" s="20"/>
      <c r="Q27" s="73"/>
      <c r="R27" s="73"/>
      <c r="S27" s="73"/>
    </row>
    <row r="28" spans="1:19" ht="14.4" x14ac:dyDescent="0.25">
      <c r="A28" s="39" t="s">
        <v>43</v>
      </c>
      <c r="B28" s="30"/>
      <c r="C28" s="30"/>
      <c r="D28" s="40"/>
      <c r="E28" s="38"/>
      <c r="F28" s="38"/>
      <c r="G28" s="27" t="s">
        <v>19</v>
      </c>
      <c r="H28" s="77">
        <f>H29+H30+H31</f>
        <v>1</v>
      </c>
      <c r="I28" s="52"/>
      <c r="J28" s="68"/>
      <c r="K28" s="27" t="s">
        <v>17</v>
      </c>
      <c r="L28" s="35">
        <f>COUNTIF(F$21:F41,"МС")</f>
        <v>0</v>
      </c>
      <c r="N28" s="84"/>
      <c r="O28" s="20"/>
      <c r="P28" s="20"/>
      <c r="Q28" s="73"/>
      <c r="R28" s="73"/>
      <c r="S28" s="73"/>
    </row>
    <row r="29" spans="1:19" ht="14.4" x14ac:dyDescent="0.25">
      <c r="A29" s="39" t="s">
        <v>44</v>
      </c>
      <c r="B29" s="30"/>
      <c r="C29" s="30"/>
      <c r="D29" s="40"/>
      <c r="E29" s="38"/>
      <c r="F29" s="38"/>
      <c r="G29" s="27" t="s">
        <v>20</v>
      </c>
      <c r="H29" s="77">
        <f>COUNT(A23:A23)</f>
        <v>1</v>
      </c>
      <c r="I29" s="52"/>
      <c r="J29" s="68"/>
      <c r="K29" s="27" t="s">
        <v>24</v>
      </c>
      <c r="L29" s="35">
        <f>COUNTIF(F$20:F41,"КМС")</f>
        <v>1</v>
      </c>
      <c r="N29" s="84"/>
      <c r="O29" s="20"/>
      <c r="P29" s="20"/>
      <c r="Q29" s="73"/>
      <c r="R29" s="73"/>
      <c r="S29" s="73"/>
    </row>
    <row r="30" spans="1:19" ht="14.4" x14ac:dyDescent="0.25">
      <c r="A30" s="41"/>
      <c r="B30" s="30"/>
      <c r="C30" s="30"/>
      <c r="D30" s="40"/>
      <c r="G30" s="27" t="s">
        <v>21</v>
      </c>
      <c r="H30" s="77">
        <f>COUNTIF(A23:A23,"НФ")</f>
        <v>0</v>
      </c>
      <c r="I30" s="52"/>
      <c r="J30" s="68"/>
      <c r="K30" s="27" t="s">
        <v>26</v>
      </c>
      <c r="L30" s="35">
        <f>COUNTIF(F$23:F119,"1 СР")</f>
        <v>0</v>
      </c>
      <c r="N30" s="84"/>
      <c r="O30" s="20"/>
      <c r="P30" s="20"/>
      <c r="Q30" s="73"/>
      <c r="R30" s="73"/>
      <c r="S30" s="73"/>
    </row>
    <row r="31" spans="1:19" ht="14.4" x14ac:dyDescent="0.25">
      <c r="A31" s="42"/>
      <c r="B31" s="15"/>
      <c r="C31" s="14"/>
      <c r="D31" s="40"/>
      <c r="G31" s="27" t="s">
        <v>28</v>
      </c>
      <c r="H31" s="77">
        <f>COUNTIF(A23:A23,"ДСКВ")</f>
        <v>0</v>
      </c>
      <c r="I31" s="52"/>
      <c r="J31" s="68"/>
      <c r="K31" s="27" t="s">
        <v>35</v>
      </c>
      <c r="L31" s="35">
        <f>COUNTIF(F$23:F119,"2 СР")</f>
        <v>0</v>
      </c>
    </row>
    <row r="32" spans="1:19" ht="14.4" x14ac:dyDescent="0.25">
      <c r="A32" s="29"/>
      <c r="B32" s="30"/>
      <c r="C32" s="30"/>
      <c r="D32" s="40"/>
      <c r="E32" s="38"/>
      <c r="F32" s="38"/>
      <c r="G32" s="27" t="s">
        <v>22</v>
      </c>
      <c r="H32" s="77">
        <f>COUNTIF(A23:A23,"НС")</f>
        <v>0</v>
      </c>
      <c r="I32" s="53"/>
      <c r="J32" s="69"/>
      <c r="K32" s="27" t="s">
        <v>34</v>
      </c>
      <c r="L32" s="35">
        <f>COUNTIF(F$23:F119,"3 СР")</f>
        <v>0</v>
      </c>
    </row>
    <row r="33" spans="1:19" ht="5.25" customHeight="1" x14ac:dyDescent="0.25">
      <c r="A33" s="29"/>
      <c r="B33" s="30"/>
      <c r="C33" s="30"/>
      <c r="D33" s="30"/>
      <c r="E33" s="30"/>
      <c r="F33" s="30"/>
      <c r="G33" s="15"/>
      <c r="H33" s="31"/>
      <c r="I33" s="31"/>
      <c r="J33" s="31"/>
      <c r="K33" s="32"/>
      <c r="L33" s="28"/>
    </row>
    <row r="34" spans="1:19" ht="15.6" x14ac:dyDescent="0.25">
      <c r="A34" s="80"/>
      <c r="B34" s="81"/>
      <c r="C34" s="81"/>
      <c r="D34" s="100" t="s">
        <v>8</v>
      </c>
      <c r="E34" s="100"/>
      <c r="F34" s="100"/>
      <c r="G34" s="100" t="s">
        <v>33</v>
      </c>
      <c r="H34" s="100"/>
      <c r="I34" s="100"/>
      <c r="J34" s="100" t="s">
        <v>52</v>
      </c>
      <c r="K34" s="100"/>
      <c r="L34" s="101"/>
    </row>
    <row r="35" spans="1:19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1:19" x14ac:dyDescent="0.25">
      <c r="A36" s="92"/>
      <c r="D36" s="93"/>
      <c r="E36" s="93"/>
      <c r="F36" s="93"/>
      <c r="G36" s="93"/>
      <c r="H36" s="64"/>
      <c r="I36" s="93"/>
      <c r="J36" s="64"/>
      <c r="K36" s="93"/>
      <c r="L36" s="94"/>
    </row>
    <row r="37" spans="1:19" x14ac:dyDescent="0.25">
      <c r="A37" s="92"/>
      <c r="D37" s="93"/>
      <c r="E37" s="93"/>
      <c r="F37" s="93"/>
      <c r="G37" s="93"/>
      <c r="H37" s="64"/>
      <c r="I37" s="93"/>
      <c r="J37" s="64"/>
      <c r="K37" s="93"/>
      <c r="L37" s="94"/>
    </row>
    <row r="38" spans="1:19" x14ac:dyDescent="0.25">
      <c r="A38" s="92"/>
      <c r="D38" s="93"/>
      <c r="E38" s="93"/>
      <c r="F38" s="93"/>
      <c r="G38" s="93"/>
      <c r="H38" s="64"/>
      <c r="I38" s="93"/>
      <c r="J38" s="64"/>
      <c r="K38" s="93"/>
      <c r="L38" s="94"/>
    </row>
    <row r="39" spans="1:19" x14ac:dyDescent="0.25">
      <c r="A39" s="92"/>
      <c r="D39" s="93"/>
      <c r="E39" s="93"/>
      <c r="F39" s="93"/>
      <c r="G39" s="93"/>
      <c r="H39" s="64"/>
      <c r="I39" s="93"/>
      <c r="J39" s="64"/>
      <c r="K39" s="93"/>
      <c r="L39" s="94"/>
    </row>
    <row r="40" spans="1:19" s="84" customFormat="1" ht="13.8" customHeight="1" thickBot="1" x14ac:dyDescent="0.3">
      <c r="A40" s="82"/>
      <c r="B40" s="83"/>
      <c r="C40" s="83"/>
      <c r="D40" s="95" t="str">
        <f>G17</f>
        <v>БОЯРОВ В.В. (ВК, г.Саранск)</v>
      </c>
      <c r="E40" s="95"/>
      <c r="F40" s="95"/>
      <c r="G40" s="95" t="str">
        <f>G18</f>
        <v>БУКОВА О.Ю. (1 к, г. Пенза)</v>
      </c>
      <c r="H40" s="95"/>
      <c r="I40" s="95"/>
      <c r="J40" s="95">
        <f>G19</f>
        <v>0</v>
      </c>
      <c r="K40" s="95"/>
      <c r="L40" s="96"/>
      <c r="Q40" s="85"/>
      <c r="R40" s="85"/>
      <c r="S40" s="85"/>
    </row>
    <row r="41" spans="1:19" ht="14.4" thickTop="1" x14ac:dyDescent="0.25"/>
  </sheetData>
  <mergeCells count="38">
    <mergeCell ref="D40:F40"/>
    <mergeCell ref="G40:I40"/>
    <mergeCell ref="J40:L40"/>
    <mergeCell ref="A25:D25"/>
    <mergeCell ref="G25:L25"/>
    <mergeCell ref="D34:F34"/>
    <mergeCell ref="G34:I34"/>
    <mergeCell ref="J34:L34"/>
    <mergeCell ref="A35:E35"/>
    <mergeCell ref="F35:L35"/>
    <mergeCell ref="L21:L22"/>
    <mergeCell ref="A13:D13"/>
    <mergeCell ref="A14:D14"/>
    <mergeCell ref="A15:G15"/>
    <mergeCell ref="H15:L15"/>
    <mergeCell ref="H16:L16"/>
    <mergeCell ref="A21:A22"/>
    <mergeCell ref="B21:B22"/>
    <mergeCell ref="C21:C22"/>
    <mergeCell ref="D21:D22"/>
    <mergeCell ref="E21:E22"/>
    <mergeCell ref="F21:F22"/>
    <mergeCell ref="G21:G22"/>
    <mergeCell ref="H21:I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6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Юниоры</vt:lpstr>
      <vt:lpstr>Юниорки</vt:lpstr>
      <vt:lpstr>Юниорки!Заголовки_для_печати</vt:lpstr>
      <vt:lpstr>Юниоры!Заголовки_для_печати</vt:lpstr>
      <vt:lpstr>Юниорки!Область_печати</vt:lpstr>
      <vt:lpstr>Юниоры!Область_печати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 Андриянов</cp:lastModifiedBy>
  <cp:lastPrinted>2021-12-27T09:05:51Z</cp:lastPrinted>
  <dcterms:created xsi:type="dcterms:W3CDTF">1996-10-08T23:32:33Z</dcterms:created>
  <dcterms:modified xsi:type="dcterms:W3CDTF">2023-09-07T08:22:37Z</dcterms:modified>
</cp:coreProperties>
</file>