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19905" windowHeight="1560" tabRatio="975" activeTab="4"/>
  </bookViews>
  <sheets>
    <sheet name="мужчины" sheetId="122" r:id="rId1"/>
    <sheet name="женщины" sheetId="123" r:id="rId2"/>
    <sheet name="юниоры 17-18" sheetId="124" r:id="rId3"/>
    <sheet name="юноши 15-16" sheetId="125" r:id="rId4"/>
    <sheet name="юноши 13-14" sheetId="126" r:id="rId5"/>
  </sheets>
  <definedNames>
    <definedName name="_xlnm.Print_Titles" localSheetId="1">женщины!$21:$21</definedName>
    <definedName name="_xlnm.Print_Titles" localSheetId="0">мужчины!$21:$21</definedName>
    <definedName name="_xlnm.Print_Titles" localSheetId="2">'юниоры 17-18'!$21:$21</definedName>
    <definedName name="_xlnm.Print_Titles" localSheetId="4">'юноши 13-14'!$21:$21</definedName>
    <definedName name="_xlnm.Print_Titles" localSheetId="3">'юноши 15-16'!$21:$21</definedName>
    <definedName name="_xlnm.Print_Area" localSheetId="1">женщины!$A$1:$O$44</definedName>
    <definedName name="_xlnm.Print_Area" localSheetId="0">мужчины!$A$1:$O$51</definedName>
    <definedName name="_xlnm.Print_Area" localSheetId="2">'юниоры 17-18'!$A$1:$O$47</definedName>
    <definedName name="_xlnm.Print_Area" localSheetId="4">'юноши 13-14'!$A$1:$O$41</definedName>
    <definedName name="_xlnm.Print_Area" localSheetId="3">'юноши 15-16'!$A$1:$O$44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26" l="1"/>
  <c r="A41" i="126"/>
  <c r="O33" i="126"/>
  <c r="I33" i="126"/>
  <c r="O32" i="126"/>
  <c r="I32" i="126"/>
  <c r="O31" i="126"/>
  <c r="I31" i="126"/>
  <c r="I29" i="126" s="1"/>
  <c r="I28" i="126" s="1"/>
  <c r="O30" i="126"/>
  <c r="I30" i="126"/>
  <c r="O29" i="126"/>
  <c r="O28" i="126"/>
  <c r="O27" i="126"/>
  <c r="E44" i="125"/>
  <c r="A44" i="125"/>
  <c r="O36" i="125"/>
  <c r="I36" i="125"/>
  <c r="O35" i="125"/>
  <c r="I35" i="125"/>
  <c r="O34" i="125"/>
  <c r="I34" i="125"/>
  <c r="O33" i="125"/>
  <c r="I33" i="125"/>
  <c r="O32" i="125"/>
  <c r="I32" i="125"/>
  <c r="O31" i="125"/>
  <c r="I31" i="125"/>
  <c r="O30" i="125"/>
  <c r="E47" i="124"/>
  <c r="A47" i="124"/>
  <c r="O39" i="124"/>
  <c r="I39" i="124"/>
  <c r="O38" i="124"/>
  <c r="I38" i="124"/>
  <c r="O37" i="124"/>
  <c r="I37" i="124"/>
  <c r="O36" i="124"/>
  <c r="I36" i="124"/>
  <c r="O35" i="124"/>
  <c r="O34" i="124"/>
  <c r="O33" i="124"/>
  <c r="I36" i="123"/>
  <c r="I35" i="123"/>
  <c r="I34" i="123"/>
  <c r="I32" i="123" s="1"/>
  <c r="I31" i="123" s="1"/>
  <c r="I33" i="123"/>
  <c r="I43" i="122"/>
  <c r="I42" i="122"/>
  <c r="I41" i="122"/>
  <c r="I40" i="122"/>
  <c r="I39" i="122" s="1"/>
  <c r="I38" i="122" s="1"/>
  <c r="I35" i="124" l="1"/>
  <c r="I34" i="124" s="1"/>
  <c r="E44" i="123"/>
  <c r="A44" i="123"/>
  <c r="O36" i="123"/>
  <c r="O35" i="123"/>
  <c r="O34" i="123"/>
  <c r="O33" i="123"/>
  <c r="O32" i="123"/>
  <c r="O31" i="123"/>
  <c r="O30" i="123"/>
  <c r="E51" i="122"/>
  <c r="A51" i="122"/>
  <c r="O37" i="122" l="1"/>
  <c r="O42" i="122" l="1"/>
  <c r="O41" i="122"/>
  <c r="O40" i="122"/>
  <c r="O39" i="122"/>
  <c r="O43" i="122" l="1"/>
  <c r="O38" i="122"/>
</calcChain>
</file>

<file path=xl/sharedStrings.xml><?xml version="1.0" encoding="utf-8"?>
<sst xmlns="http://schemas.openxmlformats.org/spreadsheetml/2006/main" count="450" uniqueCount="116">
  <si>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</si>
  <si>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</si>
  <si>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</si>
  <si>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</si>
  <si>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</si>
  <si>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</si>
  <si>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</si>
  <si>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</si>
  <si>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</si>
  <si>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</si>
  <si>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</si>
  <si>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</si>
  <si>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</si>
  <si>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</si>
  <si>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</si>
  <si>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</si>
  <si>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</si>
  <si>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</si>
  <si>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</si>
  <si>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</si>
  <si>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</si>
  <si>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</si>
  <si>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</si>
  <si>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</si>
  <si>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</si>
  <si>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</si>
  <si>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</si>
  <si>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</si>
  <si>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</si>
  <si>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</si>
  <si>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</si>
  <si>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</si>
  <si>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</si>
  <si>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>ВСЕРОССИЙСКИЕ СОРЕВНОВАНИЯ</t>
  </si>
  <si>
    <t/>
  </si>
  <si>
    <t>ГЛАВНЫЙ СЕКРЕТАРЬ</t>
  </si>
  <si>
    <t>Москва</t>
  </si>
  <si>
    <t>3 СР</t>
  </si>
  <si>
    <t>2 СР</t>
  </si>
  <si>
    <t>ФСО</t>
  </si>
  <si>
    <t>Санкт-Петербург</t>
  </si>
  <si>
    <t>СУДЬЯ НА ФИНИШЕ</t>
  </si>
  <si>
    <t>ВЫСОТА СТАРТОВОЙ ГОРЫ (HD)(м):</t>
  </si>
  <si>
    <t>РЕЗУЛЬТАТ И МЕСТО В КВАЛИФИКАЦИИ</t>
  </si>
  <si>
    <t>РЕЗУЛЬТАТ</t>
  </si>
  <si>
    <t>1 попытка</t>
  </si>
  <si>
    <t>2 попытка</t>
  </si>
  <si>
    <t>РЕЗУЛЬТАТ В ФИНАЛАХ</t>
  </si>
  <si>
    <t>КОНТРОЛЬНОЕ ВРЕМЯ (МИН):</t>
  </si>
  <si>
    <t>ДЫШАКОВ А.С.(ВК, г.Москва)</t>
  </si>
  <si>
    <t>№ ВРВС: 0080061612Я</t>
  </si>
  <si>
    <t>Юноши 15-16 лет</t>
  </si>
  <si>
    <t>ГБУ СШ "Локомотив"</t>
  </si>
  <si>
    <t>ВМХ - фристайл - парк (или парк - смешанный)</t>
  </si>
  <si>
    <t>ЗАМЕСТИТЕЛЬ ГЛАВНОГО СУДЬИ:</t>
  </si>
  <si>
    <t>МАЛАХОВ Р.А. (1 кат., г. Ижевск)</t>
  </si>
  <si>
    <t>МЕСТО ПРОВЕДЕНИЯ: г. Москва</t>
  </si>
  <si>
    <t>Мужчины</t>
  </si>
  <si>
    <t>НАЗВАНИЕ ТРАССЫ / РЕГ.НОМЕР: ЭКСТРИМ-ПАРК «РАМП-СТРОЙ»</t>
  </si>
  <si>
    <t>ДАТА ПРОВЕДЕНИЯ: 05 марта 2023 года</t>
  </si>
  <si>
    <t>личный зачёт</t>
  </si>
  <si>
    <t>"Московская академия велосипедного спорта"</t>
  </si>
  <si>
    <t>Московская область</t>
  </si>
  <si>
    <t>УОР МО1</t>
  </si>
  <si>
    <t>Новоселов Максим</t>
  </si>
  <si>
    <t>Лутфуллин Дамир</t>
  </si>
  <si>
    <t>Галкин Дмитрий</t>
  </si>
  <si>
    <t>Ничепорюк Данил</t>
  </si>
  <si>
    <t>Агарков Артём</t>
  </si>
  <si>
    <t>Логинов Андрей</t>
  </si>
  <si>
    <t>Супонин Сергей</t>
  </si>
  <si>
    <t>УОРМО1</t>
  </si>
  <si>
    <t>Соколов Игорь</t>
  </si>
  <si>
    <t>Тарасов Никита</t>
  </si>
  <si>
    <t>Сёмин Илья</t>
  </si>
  <si>
    <t>Покровский Павел</t>
  </si>
  <si>
    <t>Чащин Никита</t>
  </si>
  <si>
    <t>67</t>
  </si>
  <si>
    <t>Температура:</t>
  </si>
  <si>
    <t>Влажность:</t>
  </si>
  <si>
    <t>Осадки:</t>
  </si>
  <si>
    <t>Ветер:</t>
  </si>
  <si>
    <t>ЗАМЕСТИТЕЛЬ ГЛАВНОГО СУДЬИ</t>
  </si>
  <si>
    <t>№ ЕКП 2023: 27119</t>
  </si>
  <si>
    <t>НАЧАЛО ГОНКИ:</t>
  </si>
  <si>
    <t>ОКОНЧАНИЕ ГОНКИ:</t>
  </si>
  <si>
    <t>Женщины</t>
  </si>
  <si>
    <t>Малышева Елена</t>
  </si>
  <si>
    <t>Гармашова Алина</t>
  </si>
  <si>
    <t>ЦОВС МО,УОРМО1</t>
  </si>
  <si>
    <t>Блинова Анастасия</t>
  </si>
  <si>
    <t>Кобякова Екатерина</t>
  </si>
  <si>
    <t>Чернявская Софья</t>
  </si>
  <si>
    <t>Юниоры 17-18 лет</t>
  </si>
  <si>
    <t>Сюлюкин Марк</t>
  </si>
  <si>
    <t>Моска</t>
  </si>
  <si>
    <t>Сосновиков Семен</t>
  </si>
  <si>
    <t>Кученков Александр</t>
  </si>
  <si>
    <t>Годунов Андрей</t>
  </si>
  <si>
    <t>Паршин Алексей</t>
  </si>
  <si>
    <t>Баев Кирилл</t>
  </si>
  <si>
    <t>ГБУ СШОР №2 Калининского р-на Санкт-Петербурга</t>
  </si>
  <si>
    <t>Нескородов Михаил</t>
  </si>
  <si>
    <t>Павленко Петр</t>
  </si>
  <si>
    <t>Иванов Денис</t>
  </si>
  <si>
    <t>Селиванов Владислав</t>
  </si>
  <si>
    <t>Родионенко Ярослав</t>
  </si>
  <si>
    <t>1 сп.юн.р.</t>
  </si>
  <si>
    <t>Шурхай Степан</t>
  </si>
  <si>
    <t>3 сп.юн.р.</t>
  </si>
  <si>
    <t>НС</t>
  </si>
  <si>
    <t>Литейкин Олег</t>
  </si>
  <si>
    <t>Юноши 13-14 лет</t>
  </si>
  <si>
    <t>Гарагуля Артём</t>
  </si>
  <si>
    <t>Московская академия велосипедного спорта</t>
  </si>
  <si>
    <t>Дьяченко 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</si>
</sst>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6" fillId="0" borderId="27" xfId="2" applyFont="1" applyBorder="1" applyAlignment="1">
      <alignment vertical="center"/>
    </xf>
    <xf numFmtId="49" fontId="13" fillId="0" borderId="4" xfId="2" applyNumberFormat="1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12" fillId="2" borderId="22" xfId="2" applyFont="1" applyFill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" fontId="6" fillId="0" borderId="0" xfId="2" applyNumberFormat="1" applyFont="1" applyAlignment="1">
      <alignment vertical="center"/>
    </xf>
    <xf numFmtId="1" fontId="13" fillId="0" borderId="17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9" fontId="13" fillId="0" borderId="5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right" vertical="center"/>
    </xf>
    <xf numFmtId="0" fontId="7" fillId="0" borderId="17" xfId="2" applyFont="1" applyFill="1" applyBorder="1" applyAlignment="1">
      <alignment vertical="center"/>
    </xf>
    <xf numFmtId="0" fontId="12" fillId="0" borderId="13" xfId="0" applyFont="1" applyFill="1" applyBorder="1" applyAlignment="1" applyProtection="1">
      <alignment horizontal="right" vertical="center"/>
    </xf>
    <xf numFmtId="49" fontId="6" fillId="0" borderId="0" xfId="2" applyNumberFormat="1" applyFont="1" applyAlignment="1">
      <alignment vertical="center"/>
    </xf>
    <xf numFmtId="49" fontId="13" fillId="0" borderId="2" xfId="2" applyNumberFormat="1" applyFont="1" applyBorder="1" applyAlignment="1">
      <alignment vertical="center"/>
    </xf>
    <xf numFmtId="49" fontId="13" fillId="0" borderId="3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center"/>
    </xf>
    <xf numFmtId="49" fontId="7" fillId="0" borderId="0" xfId="2" applyNumberFormat="1" applyFont="1" applyBorder="1" applyAlignment="1">
      <alignment horizontal="left" vertical="center"/>
    </xf>
    <xf numFmtId="49" fontId="6" fillId="0" borderId="0" xfId="2" applyNumberFormat="1" applyFont="1" applyAlignment="1">
      <alignment horizontal="center" vertical="center"/>
    </xf>
    <xf numFmtId="49" fontId="6" fillId="0" borderId="26" xfId="2" applyNumberFormat="1" applyFont="1" applyBorder="1" applyAlignment="1">
      <alignment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16" fillId="0" borderId="0" xfId="2" applyNumberFormat="1" applyFont="1" applyAlignment="1">
      <alignment vertical="center" wrapText="1"/>
    </xf>
    <xf numFmtId="49" fontId="6" fillId="0" borderId="2" xfId="2" applyNumberFormat="1" applyFont="1" applyBorder="1" applyAlignment="1">
      <alignment horizontal="center" vertical="center"/>
    </xf>
    <xf numFmtId="49" fontId="6" fillId="0" borderId="27" xfId="2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left" vertical="center"/>
    </xf>
    <xf numFmtId="0" fontId="6" fillId="0" borderId="6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40" xfId="0" applyNumberFormat="1" applyFont="1" applyBorder="1" applyAlignment="1">
      <alignment horizontal="center" vertical="center"/>
    </xf>
    <xf numFmtId="0" fontId="10" fillId="2" borderId="42" xfId="2" applyFont="1" applyFill="1" applyBorder="1" applyAlignment="1">
      <alignment horizontal="center" vertical="center"/>
    </xf>
    <xf numFmtId="0" fontId="10" fillId="2" borderId="43" xfId="3" applyFont="1" applyFill="1" applyBorder="1" applyAlignment="1">
      <alignment horizontal="center" vertical="center" wrapText="1"/>
    </xf>
    <xf numFmtId="46" fontId="10" fillId="2" borderId="43" xfId="3" applyNumberFormat="1" applyFont="1" applyFill="1" applyBorder="1" applyAlignment="1">
      <alignment horizontal="center" vertical="center" wrapText="1"/>
    </xf>
    <xf numFmtId="49" fontId="10" fillId="3" borderId="43" xfId="2" applyNumberFormat="1" applyFont="1" applyFill="1" applyBorder="1" applyAlignment="1">
      <alignment horizontal="center" vertical="center"/>
    </xf>
    <xf numFmtId="49" fontId="10" fillId="2" borderId="43" xfId="3" applyNumberFormat="1" applyFont="1" applyFill="1" applyBorder="1" applyAlignment="1">
      <alignment horizontal="center" vertical="center" wrapText="1"/>
    </xf>
    <xf numFmtId="0" fontId="10" fillId="2" borderId="43" xfId="2" applyFont="1" applyFill="1" applyBorder="1" applyAlignment="1">
      <alignment horizontal="center" vertical="center" wrapText="1"/>
    </xf>
    <xf numFmtId="0" fontId="10" fillId="2" borderId="44" xfId="2" applyFont="1" applyFill="1" applyBorder="1" applyAlignment="1">
      <alignment horizontal="center" vertical="center" wrapText="1"/>
    </xf>
    <xf numFmtId="0" fontId="10" fillId="2" borderId="31" xfId="2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46" fontId="10" fillId="2" borderId="1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1" fontId="6" fillId="0" borderId="46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center" vertical="center"/>
    </xf>
    <xf numFmtId="49" fontId="6" fillId="0" borderId="46" xfId="2" applyNumberFormat="1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6" xfId="2" applyFont="1" applyBorder="1" applyAlignment="1">
      <alignment horizontal="right" vertical="center"/>
    </xf>
    <xf numFmtId="0" fontId="12" fillId="4" borderId="15" xfId="0" applyFont="1" applyFill="1" applyBorder="1" applyAlignment="1" applyProtection="1">
      <alignment horizontal="right" vertical="center"/>
    </xf>
    <xf numFmtId="0" fontId="6" fillId="0" borderId="1" xfId="2" applyFont="1" applyBorder="1" applyAlignment="1">
      <alignment vertical="center"/>
    </xf>
    <xf numFmtId="0" fontId="6" fillId="0" borderId="46" xfId="2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49" fontId="6" fillId="0" borderId="46" xfId="2" applyNumberFormat="1" applyFont="1" applyBorder="1" applyAlignment="1">
      <alignment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3 2" xfId="10"/>
    <cellStyle name="Обычный 3 2 2" xfId="12"/>
    <cellStyle name="Обычный 3 3" xfId="11"/>
    <cellStyle name="Обычный 3 4" xfId="9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761458</xdr:colOff>
      <xdr:row>0</xdr:row>
      <xdr:rowOff>72118</xdr:rowOff>
    </xdr:from>
    <xdr:to>
      <xdr:col>14</xdr:col>
      <xdr:colOff>816973</xdr:colOff>
      <xdr:row>2</xdr:row>
      <xdr:rowOff>258535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6198" y="72118"/>
          <a:ext cx="1000395" cy="750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55218</xdr:rowOff>
    </xdr:from>
    <xdr:to>
      <xdr:col>2</xdr:col>
      <xdr:colOff>262282</xdr:colOff>
      <xdr:row>2</xdr:row>
      <xdr:rowOff>234674</xdr:rowOff>
    </xdr:to>
    <xdr:pic>
      <xdr:nvPicPr>
        <xdr:cNvPr id="4" name="Рисунок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55218"/>
          <a:ext cx="1242391" cy="75923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761458</xdr:colOff>
      <xdr:row>0</xdr:row>
      <xdr:rowOff>72118</xdr:rowOff>
    </xdr:from>
    <xdr:to>
      <xdr:col>14</xdr:col>
      <xdr:colOff>816973</xdr:colOff>
      <xdr:row>2</xdr:row>
      <xdr:rowOff>258535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133" y="72118"/>
          <a:ext cx="969915" cy="7579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55218</xdr:rowOff>
    </xdr:from>
    <xdr:to>
      <xdr:col>2</xdr:col>
      <xdr:colOff>262282</xdr:colOff>
      <xdr:row>2</xdr:row>
      <xdr:rowOff>234674</xdr:rowOff>
    </xdr:to>
    <xdr:pic>
      <xdr:nvPicPr>
        <xdr:cNvPr id="3" name="Рисунок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55218"/>
          <a:ext cx="1243357" cy="75095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761458</xdr:colOff>
      <xdr:row>0</xdr:row>
      <xdr:rowOff>72118</xdr:rowOff>
    </xdr:from>
    <xdr:to>
      <xdr:col>14</xdr:col>
      <xdr:colOff>816973</xdr:colOff>
      <xdr:row>2</xdr:row>
      <xdr:rowOff>258535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133" y="72118"/>
          <a:ext cx="969915" cy="7579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55218</xdr:rowOff>
    </xdr:from>
    <xdr:to>
      <xdr:col>2</xdr:col>
      <xdr:colOff>262282</xdr:colOff>
      <xdr:row>2</xdr:row>
      <xdr:rowOff>234674</xdr:rowOff>
    </xdr:to>
    <xdr:pic>
      <xdr:nvPicPr>
        <xdr:cNvPr id="3" name="Рисунок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55218"/>
          <a:ext cx="1243357" cy="75095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761458</xdr:colOff>
      <xdr:row>0</xdr:row>
      <xdr:rowOff>72118</xdr:rowOff>
    </xdr:from>
    <xdr:to>
      <xdr:col>14</xdr:col>
      <xdr:colOff>816973</xdr:colOff>
      <xdr:row>2</xdr:row>
      <xdr:rowOff>258535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433" y="72118"/>
          <a:ext cx="969915" cy="7579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55218</xdr:rowOff>
    </xdr:from>
    <xdr:to>
      <xdr:col>2</xdr:col>
      <xdr:colOff>262282</xdr:colOff>
      <xdr:row>2</xdr:row>
      <xdr:rowOff>234674</xdr:rowOff>
    </xdr:to>
    <xdr:pic>
      <xdr:nvPicPr>
        <xdr:cNvPr id="3" name="Рисунок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55218"/>
          <a:ext cx="1243357" cy="75095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761458</xdr:colOff>
      <xdr:row>0</xdr:row>
      <xdr:rowOff>72118</xdr:rowOff>
    </xdr:from>
    <xdr:to>
      <xdr:col>14</xdr:col>
      <xdr:colOff>816973</xdr:colOff>
      <xdr:row>2</xdr:row>
      <xdr:rowOff>258535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158" y="72118"/>
          <a:ext cx="969915" cy="7579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55218</xdr:rowOff>
    </xdr:from>
    <xdr:to>
      <xdr:col>2</xdr:col>
      <xdr:colOff>262282</xdr:colOff>
      <xdr:row>2</xdr:row>
      <xdr:rowOff>234674</xdr:rowOff>
    </xdr:to>
    <xdr:pic>
      <xdr:nvPicPr>
        <xdr:cNvPr id="3" name="Рисунок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55218"/>
          <a:ext cx="1243357" cy="75095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52"/>
  <sheetViews>
    <sheetView topLeftCell="A19" zoomScale="69" zoomScaleNormal="69" zoomScaleSheetLayoutView="100" workbookViewId="0">
      <selection activeCell="R28" sqref="R28"/>
    </sheetView>
  </sheetViews>
  <sheetFormatPr defaultColWidth="9.28515625" defaultRowHeight="12.75" x14ac:dyDescent="0.2"/>
  <cols>
    <col min="1" max="1" width="7" style="2" customWidth="1"/>
    <col min="2" max="2" width="7.7109375" style="1" customWidth="1"/>
    <col min="3" max="3" width="13.7109375" style="1" customWidth="1"/>
    <col min="4" max="4" width="17.85546875" style="2" customWidth="1"/>
    <col min="5" max="5" width="11.7109375" style="2" customWidth="1"/>
    <col min="6" max="6" width="8.7109375" style="2" customWidth="1"/>
    <col min="7" max="7" width="20.140625" style="2" customWidth="1"/>
    <col min="8" max="8" width="21.28515625" style="2" customWidth="1"/>
    <col min="9" max="9" width="7.5703125" style="83" customWidth="1"/>
    <col min="10" max="10" width="8.28515625" style="2" customWidth="1"/>
    <col min="11" max="11" width="10.7109375" style="83" customWidth="1"/>
    <col min="12" max="13" width="10.28515625" style="83" customWidth="1"/>
    <col min="14" max="14" width="13.7109375" style="2" customWidth="1"/>
    <col min="15" max="15" width="13.28515625" style="2" customWidth="1"/>
    <col min="16" max="16384" width="9.28515625" style="2"/>
  </cols>
  <sheetData>
    <row r="1" spans="1:18" ht="22.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8" ht="22.5" customHeight="1" x14ac:dyDescent="0.2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8" ht="22.5" customHeight="1" x14ac:dyDescent="0.2"/>
    <row r="4" spans="1:18" ht="22.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8" ht="14.25" customHeight="1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R5"/>
    </row>
    <row r="6" spans="1:18" s="3" customFormat="1" ht="28.5" x14ac:dyDescent="0.2">
      <c r="A6" s="140" t="s">
        <v>33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8" s="3" customFormat="1" ht="18" customHeight="1" x14ac:dyDescent="0.2">
      <c r="A7" s="141" t="s">
        <v>14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8" s="3" customFormat="1" ht="6" customHeight="1" thickBot="1" x14ac:dyDescent="0.25">
      <c r="A8" s="142" t="s">
        <v>34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8" ht="18" customHeight="1" thickTop="1" x14ac:dyDescent="0.2">
      <c r="A9" s="143" t="s">
        <v>31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</row>
    <row r="10" spans="1:18" ht="18" customHeight="1" x14ac:dyDescent="0.2">
      <c r="A10" s="146" t="s">
        <v>53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</row>
    <row r="11" spans="1:18" ht="19.5" customHeight="1" x14ac:dyDescent="0.2">
      <c r="A11" s="146" t="s">
        <v>57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</row>
    <row r="12" spans="1:18" ht="7.5" customHeigh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</row>
    <row r="13" spans="1:18" ht="15.75" x14ac:dyDescent="0.2">
      <c r="A13" s="137" t="s">
        <v>56</v>
      </c>
      <c r="B13" s="138"/>
      <c r="C13" s="138"/>
      <c r="D13" s="138"/>
      <c r="E13" s="5"/>
      <c r="F13" s="5"/>
      <c r="H13" s="106" t="s">
        <v>84</v>
      </c>
      <c r="I13" s="84"/>
      <c r="J13" s="5"/>
      <c r="K13" s="84"/>
      <c r="L13" s="84"/>
      <c r="M13" s="84"/>
      <c r="N13" s="6"/>
      <c r="O13" s="82" t="s">
        <v>50</v>
      </c>
    </row>
    <row r="14" spans="1:18" ht="15.75" x14ac:dyDescent="0.2">
      <c r="A14" s="115" t="s">
        <v>59</v>
      </c>
      <c r="B14" s="116"/>
      <c r="C14" s="116"/>
      <c r="D14" s="116"/>
      <c r="E14" s="7"/>
      <c r="F14" s="7"/>
      <c r="H14" s="107" t="s">
        <v>85</v>
      </c>
      <c r="I14" s="85"/>
      <c r="J14" s="7"/>
      <c r="K14" s="85"/>
      <c r="L14" s="85"/>
      <c r="M14" s="85"/>
      <c r="N14" s="8"/>
      <c r="O14" s="178" t="s">
        <v>83</v>
      </c>
    </row>
    <row r="15" spans="1:18" ht="15" x14ac:dyDescent="0.2">
      <c r="A15" s="120" t="s">
        <v>7</v>
      </c>
      <c r="B15" s="121"/>
      <c r="C15" s="121"/>
      <c r="D15" s="121"/>
      <c r="E15" s="121"/>
      <c r="F15" s="121"/>
      <c r="G15" s="121"/>
      <c r="H15" s="122"/>
      <c r="I15" s="123" t="s">
        <v>1</v>
      </c>
      <c r="J15" s="121"/>
      <c r="K15" s="121"/>
      <c r="L15" s="121"/>
      <c r="M15" s="121"/>
      <c r="N15" s="121"/>
      <c r="O15" s="124"/>
    </row>
    <row r="16" spans="1:18" ht="15" x14ac:dyDescent="0.2">
      <c r="A16" s="9" t="s">
        <v>15</v>
      </c>
      <c r="B16" s="10"/>
      <c r="C16" s="10"/>
      <c r="D16" s="11"/>
      <c r="E16" s="12"/>
      <c r="F16" s="11"/>
      <c r="H16" s="177" t="s">
        <v>49</v>
      </c>
      <c r="I16" s="117" t="s">
        <v>58</v>
      </c>
      <c r="J16" s="118"/>
      <c r="K16" s="118"/>
      <c r="L16" s="118"/>
      <c r="M16" s="118"/>
      <c r="N16" s="118"/>
      <c r="O16" s="119"/>
    </row>
    <row r="17" spans="1:22" ht="15" x14ac:dyDescent="0.2">
      <c r="A17" s="149" t="s">
        <v>54</v>
      </c>
      <c r="B17" s="10"/>
      <c r="C17" s="10"/>
      <c r="D17" s="13"/>
      <c r="E17" s="12"/>
      <c r="F17" s="11"/>
      <c r="G17" s="15"/>
      <c r="H17" s="177" t="s">
        <v>55</v>
      </c>
      <c r="I17" s="103" t="s">
        <v>42</v>
      </c>
      <c r="J17" s="54"/>
      <c r="K17" s="86"/>
      <c r="L17" s="86"/>
      <c r="M17" s="86"/>
      <c r="N17" s="54"/>
      <c r="O17" s="81"/>
    </row>
    <row r="18" spans="1:22" ht="15" x14ac:dyDescent="0.2">
      <c r="A18" s="36" t="s">
        <v>16</v>
      </c>
      <c r="B18" s="10"/>
      <c r="C18" s="10"/>
      <c r="D18" s="13"/>
      <c r="E18" s="12"/>
      <c r="F18" s="11"/>
      <c r="G18" s="15"/>
      <c r="H18" s="177"/>
      <c r="I18" s="103" t="s">
        <v>48</v>
      </c>
      <c r="J18" s="54"/>
      <c r="K18" s="86"/>
      <c r="L18" s="86"/>
      <c r="M18" s="86"/>
      <c r="N18" s="54"/>
      <c r="O18" s="81"/>
    </row>
    <row r="19" spans="1:22" ht="15.75" thickBot="1" x14ac:dyDescent="0.25">
      <c r="A19" s="9" t="s">
        <v>13</v>
      </c>
      <c r="B19" s="14"/>
      <c r="C19" s="14"/>
      <c r="D19" s="15"/>
      <c r="E19" s="15"/>
      <c r="F19" s="15"/>
      <c r="G19" s="42"/>
      <c r="H19" s="80"/>
      <c r="I19" s="104"/>
      <c r="J19" s="56"/>
      <c r="K19" s="87"/>
      <c r="L19" s="87"/>
      <c r="M19" s="88"/>
      <c r="N19" s="52"/>
      <c r="O19" s="53"/>
      <c r="S19" s="176"/>
    </row>
    <row r="20" spans="1:22" ht="7.5" customHeight="1" thickTop="1" thickBot="1" x14ac:dyDescent="0.25">
      <c r="A20" s="16"/>
      <c r="B20" s="17"/>
      <c r="C20" s="17"/>
      <c r="D20" s="18"/>
      <c r="E20" s="18"/>
      <c r="F20" s="18"/>
      <c r="G20" s="18"/>
      <c r="H20" s="18"/>
      <c r="I20" s="89"/>
      <c r="J20" s="18"/>
      <c r="K20" s="89"/>
      <c r="L20" s="89"/>
      <c r="M20" s="89"/>
      <c r="N20" s="18"/>
      <c r="O20" s="19"/>
    </row>
    <row r="21" spans="1:22" s="20" customFormat="1" ht="20.25" customHeight="1" thickTop="1" x14ac:dyDescent="0.2">
      <c r="A21" s="152" t="s">
        <v>5</v>
      </c>
      <c r="B21" s="153" t="s">
        <v>10</v>
      </c>
      <c r="C21" s="153" t="s">
        <v>30</v>
      </c>
      <c r="D21" s="153" t="s">
        <v>2</v>
      </c>
      <c r="E21" s="153" t="s">
        <v>28</v>
      </c>
      <c r="F21" s="153" t="s">
        <v>6</v>
      </c>
      <c r="G21" s="153" t="s">
        <v>11</v>
      </c>
      <c r="H21" s="153" t="s">
        <v>39</v>
      </c>
      <c r="I21" s="154" t="s">
        <v>43</v>
      </c>
      <c r="J21" s="154"/>
      <c r="K21" s="155" t="s">
        <v>47</v>
      </c>
      <c r="L21" s="155"/>
      <c r="M21" s="156" t="s">
        <v>44</v>
      </c>
      <c r="N21" s="157" t="s">
        <v>32</v>
      </c>
      <c r="O21" s="158" t="s">
        <v>12</v>
      </c>
      <c r="Q21" s="2"/>
      <c r="R21" s="2"/>
      <c r="S21" s="2"/>
      <c r="T21" s="2"/>
      <c r="U21" s="2"/>
      <c r="V21" s="2"/>
    </row>
    <row r="22" spans="1:22" s="20" customFormat="1" ht="17.25" customHeight="1" x14ac:dyDescent="0.2">
      <c r="A22" s="159"/>
      <c r="B22" s="160"/>
      <c r="C22" s="160"/>
      <c r="D22" s="160"/>
      <c r="E22" s="160"/>
      <c r="F22" s="160"/>
      <c r="G22" s="160"/>
      <c r="H22" s="160"/>
      <c r="I22" s="161"/>
      <c r="J22" s="161"/>
      <c r="K22" s="90" t="s">
        <v>45</v>
      </c>
      <c r="L22" s="90" t="s">
        <v>46</v>
      </c>
      <c r="M22" s="162"/>
      <c r="N22" s="163"/>
      <c r="O22" s="164"/>
      <c r="Q22" s="2"/>
      <c r="R22" s="2"/>
      <c r="S22" s="2"/>
      <c r="T22" s="2"/>
      <c r="U22" s="2"/>
      <c r="V22" s="2"/>
    </row>
    <row r="23" spans="1:22" ht="27" customHeight="1" x14ac:dyDescent="0.2">
      <c r="A23" s="58">
        <v>1</v>
      </c>
      <c r="B23" s="57">
        <v>4</v>
      </c>
      <c r="C23" s="38">
        <v>10129965129</v>
      </c>
      <c r="D23" s="39" t="s">
        <v>65</v>
      </c>
      <c r="E23" s="150">
        <v>2004</v>
      </c>
      <c r="F23" s="38" t="s">
        <v>25</v>
      </c>
      <c r="G23" s="38" t="s">
        <v>36</v>
      </c>
      <c r="H23" s="61" t="s">
        <v>61</v>
      </c>
      <c r="I23" s="91">
        <v>73.599999999999994</v>
      </c>
      <c r="J23" s="57">
        <v>3</v>
      </c>
      <c r="K23" s="91">
        <v>73.599999999999994</v>
      </c>
      <c r="L23" s="91">
        <v>79.3</v>
      </c>
      <c r="M23" s="91">
        <v>79.3</v>
      </c>
      <c r="N23" s="38"/>
      <c r="O23" s="65"/>
      <c r="R23" s="176"/>
    </row>
    <row r="24" spans="1:22" ht="27" customHeight="1" x14ac:dyDescent="0.2">
      <c r="A24" s="58">
        <v>2</v>
      </c>
      <c r="B24" s="57">
        <v>1</v>
      </c>
      <c r="C24" s="38">
        <v>10084822743</v>
      </c>
      <c r="D24" s="39" t="s">
        <v>68</v>
      </c>
      <c r="E24" s="150">
        <v>1996</v>
      </c>
      <c r="F24" s="38" t="s">
        <v>25</v>
      </c>
      <c r="G24" s="50" t="s">
        <v>62</v>
      </c>
      <c r="H24" s="61" t="s">
        <v>63</v>
      </c>
      <c r="I24" s="91">
        <v>68</v>
      </c>
      <c r="J24" s="57">
        <v>7</v>
      </c>
      <c r="K24" s="91">
        <v>70</v>
      </c>
      <c r="L24" s="91">
        <v>76</v>
      </c>
      <c r="M24" s="91">
        <v>76</v>
      </c>
      <c r="N24" s="38"/>
      <c r="O24" s="65"/>
    </row>
    <row r="25" spans="1:22" ht="27" customHeight="1" x14ac:dyDescent="0.2">
      <c r="A25" s="58">
        <v>3</v>
      </c>
      <c r="B25" s="57">
        <v>6</v>
      </c>
      <c r="C25" s="38">
        <v>10066198642</v>
      </c>
      <c r="D25" s="39" t="s">
        <v>64</v>
      </c>
      <c r="E25" s="150">
        <v>1989</v>
      </c>
      <c r="F25" s="38" t="s">
        <v>27</v>
      </c>
      <c r="G25" s="38" t="s">
        <v>36</v>
      </c>
      <c r="H25" s="61" t="s">
        <v>60</v>
      </c>
      <c r="I25" s="91">
        <v>75.599999999999994</v>
      </c>
      <c r="J25" s="57">
        <v>1</v>
      </c>
      <c r="K25" s="91">
        <v>74.5</v>
      </c>
      <c r="L25" s="91">
        <v>75.599999999999994</v>
      </c>
      <c r="M25" s="91">
        <v>75.599999999999994</v>
      </c>
      <c r="N25" s="38"/>
      <c r="O25" s="65"/>
    </row>
    <row r="26" spans="1:22" ht="27" customHeight="1" x14ac:dyDescent="0.2">
      <c r="A26" s="58">
        <v>4</v>
      </c>
      <c r="B26" s="57">
        <v>4</v>
      </c>
      <c r="C26" s="38">
        <v>10066304231</v>
      </c>
      <c r="D26" s="39" t="s">
        <v>70</v>
      </c>
      <c r="E26" s="150">
        <v>1999</v>
      </c>
      <c r="F26" s="38" t="s">
        <v>25</v>
      </c>
      <c r="G26" s="50" t="s">
        <v>62</v>
      </c>
      <c r="H26" s="61" t="s">
        <v>71</v>
      </c>
      <c r="I26" s="91">
        <v>75.099999999999994</v>
      </c>
      <c r="J26" s="57">
        <v>2</v>
      </c>
      <c r="K26" s="91">
        <v>74.5</v>
      </c>
      <c r="L26" s="91">
        <v>74.599999999999994</v>
      </c>
      <c r="M26" s="91">
        <v>74.599999999999994</v>
      </c>
      <c r="N26" s="38"/>
      <c r="O26" s="65"/>
    </row>
    <row r="27" spans="1:22" ht="27" customHeight="1" x14ac:dyDescent="0.2">
      <c r="A27" s="58">
        <v>5</v>
      </c>
      <c r="B27" s="57">
        <v>2</v>
      </c>
      <c r="C27" s="38">
        <v>10140039284</v>
      </c>
      <c r="D27" s="39" t="s">
        <v>66</v>
      </c>
      <c r="E27" s="150">
        <v>2003</v>
      </c>
      <c r="F27" s="38" t="s">
        <v>27</v>
      </c>
      <c r="G27" s="38" t="s">
        <v>62</v>
      </c>
      <c r="H27" s="61" t="s">
        <v>63</v>
      </c>
      <c r="I27" s="91">
        <v>72.3</v>
      </c>
      <c r="J27" s="57">
        <v>4</v>
      </c>
      <c r="K27" s="91">
        <v>72.3</v>
      </c>
      <c r="L27" s="91">
        <v>74.5</v>
      </c>
      <c r="M27" s="91">
        <v>74.5</v>
      </c>
      <c r="N27" s="38"/>
      <c r="O27" s="65"/>
    </row>
    <row r="28" spans="1:22" ht="27" customHeight="1" x14ac:dyDescent="0.2">
      <c r="A28" s="58">
        <v>6</v>
      </c>
      <c r="B28" s="57">
        <v>3</v>
      </c>
      <c r="C28" s="38">
        <v>10140039385</v>
      </c>
      <c r="D28" s="39" t="s">
        <v>72</v>
      </c>
      <c r="E28" s="150">
        <v>2004</v>
      </c>
      <c r="F28" s="38" t="s">
        <v>27</v>
      </c>
      <c r="G28" s="50" t="s">
        <v>62</v>
      </c>
      <c r="H28" s="61" t="s">
        <v>63</v>
      </c>
      <c r="I28" s="91">
        <v>71.3</v>
      </c>
      <c r="J28" s="57">
        <v>6</v>
      </c>
      <c r="K28" s="92">
        <v>71.3</v>
      </c>
      <c r="L28" s="92">
        <v>74.3</v>
      </c>
      <c r="M28" s="91">
        <v>74.3</v>
      </c>
      <c r="N28" s="38"/>
      <c r="O28" s="65"/>
    </row>
    <row r="29" spans="1:22" ht="27" customHeight="1" thickBot="1" x14ac:dyDescent="0.25">
      <c r="A29" s="73">
        <v>7</v>
      </c>
      <c r="B29" s="74">
        <v>5</v>
      </c>
      <c r="C29" s="75">
        <v>10139701101</v>
      </c>
      <c r="D29" s="76" t="s">
        <v>67</v>
      </c>
      <c r="E29" s="151">
        <v>2004</v>
      </c>
      <c r="F29" s="75" t="s">
        <v>27</v>
      </c>
      <c r="G29" s="77" t="s">
        <v>40</v>
      </c>
      <c r="H29" s="78" t="s">
        <v>60</v>
      </c>
      <c r="I29" s="93">
        <v>71.3</v>
      </c>
      <c r="J29" s="74">
        <v>5</v>
      </c>
      <c r="K29" s="93">
        <v>67.5</v>
      </c>
      <c r="L29" s="93">
        <v>68</v>
      </c>
      <c r="M29" s="93">
        <v>68</v>
      </c>
      <c r="N29" s="75"/>
      <c r="O29" s="79"/>
    </row>
    <row r="30" spans="1:22" ht="27" customHeight="1" x14ac:dyDescent="0.2">
      <c r="A30" s="66">
        <v>8</v>
      </c>
      <c r="B30" s="67">
        <v>5</v>
      </c>
      <c r="C30" s="68">
        <v>10119779826</v>
      </c>
      <c r="D30" s="69" t="s">
        <v>73</v>
      </c>
      <c r="E30" s="175">
        <v>2004</v>
      </c>
      <c r="F30" s="68" t="s">
        <v>27</v>
      </c>
      <c r="G30" s="70" t="s">
        <v>62</v>
      </c>
      <c r="H30" s="71" t="s">
        <v>71</v>
      </c>
      <c r="I30" s="94">
        <v>67</v>
      </c>
      <c r="J30" s="67">
        <v>8</v>
      </c>
      <c r="K30" s="94"/>
      <c r="L30" s="94"/>
      <c r="M30" s="94" t="s">
        <v>77</v>
      </c>
      <c r="N30" s="68"/>
      <c r="O30" s="72"/>
    </row>
    <row r="31" spans="1:22" ht="27" customHeight="1" x14ac:dyDescent="0.2">
      <c r="A31" s="58">
        <v>9</v>
      </c>
      <c r="B31" s="57">
        <v>3</v>
      </c>
      <c r="C31" s="38">
        <v>10129960479</v>
      </c>
      <c r="D31" s="39" t="s">
        <v>69</v>
      </c>
      <c r="E31" s="150">
        <v>2004</v>
      </c>
      <c r="F31" s="38" t="s">
        <v>25</v>
      </c>
      <c r="G31" s="50" t="s">
        <v>36</v>
      </c>
      <c r="H31" s="61" t="s">
        <v>61</v>
      </c>
      <c r="I31" s="91">
        <v>64.599999999999994</v>
      </c>
      <c r="J31" s="57">
        <v>9</v>
      </c>
      <c r="K31" s="92"/>
      <c r="L31" s="92"/>
      <c r="M31" s="91">
        <v>64.599999999999994</v>
      </c>
      <c r="N31" s="38"/>
      <c r="O31" s="65"/>
    </row>
    <row r="32" spans="1:22" ht="27" customHeight="1" x14ac:dyDescent="0.2">
      <c r="A32" s="58">
        <v>10</v>
      </c>
      <c r="B32" s="57">
        <v>2</v>
      </c>
      <c r="C32" s="38">
        <v>10084649860</v>
      </c>
      <c r="D32" s="39" t="s">
        <v>74</v>
      </c>
      <c r="E32" s="150">
        <v>1999</v>
      </c>
      <c r="F32" s="38" t="s">
        <v>27</v>
      </c>
      <c r="G32" s="50" t="s">
        <v>62</v>
      </c>
      <c r="H32" s="61" t="s">
        <v>63</v>
      </c>
      <c r="I32" s="91">
        <v>59.6</v>
      </c>
      <c r="J32" s="57">
        <v>10</v>
      </c>
      <c r="K32" s="92"/>
      <c r="L32" s="92"/>
      <c r="M32" s="91">
        <v>59.6</v>
      </c>
      <c r="N32" s="38"/>
      <c r="O32" s="65"/>
    </row>
    <row r="33" spans="1:15" ht="27" customHeight="1" x14ac:dyDescent="0.2">
      <c r="A33" s="58">
        <v>11</v>
      </c>
      <c r="B33" s="57">
        <v>1</v>
      </c>
      <c r="C33" s="38">
        <v>10130581380</v>
      </c>
      <c r="D33" s="39" t="s">
        <v>75</v>
      </c>
      <c r="E33" s="150">
        <v>1994</v>
      </c>
      <c r="F33" s="38" t="s">
        <v>25</v>
      </c>
      <c r="G33" s="50" t="s">
        <v>62</v>
      </c>
      <c r="H33" s="61" t="s">
        <v>63</v>
      </c>
      <c r="I33" s="91">
        <v>47</v>
      </c>
      <c r="J33" s="57">
        <v>11</v>
      </c>
      <c r="K33" s="92"/>
      <c r="L33" s="92"/>
      <c r="M33" s="91">
        <v>47</v>
      </c>
      <c r="N33" s="38"/>
      <c r="O33" s="65"/>
    </row>
    <row r="34" spans="1:15" ht="27" customHeight="1" thickBot="1" x14ac:dyDescent="0.25">
      <c r="A34" s="165">
        <v>12</v>
      </c>
      <c r="B34" s="166">
        <v>6</v>
      </c>
      <c r="C34" s="167">
        <v>10139700794</v>
      </c>
      <c r="D34" s="168" t="s">
        <v>76</v>
      </c>
      <c r="E34" s="169">
        <v>2004</v>
      </c>
      <c r="F34" s="167" t="s">
        <v>27</v>
      </c>
      <c r="G34" s="170" t="s">
        <v>40</v>
      </c>
      <c r="H34" s="171" t="s">
        <v>60</v>
      </c>
      <c r="I34" s="172">
        <v>46.8</v>
      </c>
      <c r="J34" s="166">
        <v>12</v>
      </c>
      <c r="K34" s="173"/>
      <c r="L34" s="173"/>
      <c r="M34" s="173">
        <v>46.8</v>
      </c>
      <c r="N34" s="167"/>
      <c r="O34" s="174"/>
    </row>
    <row r="35" spans="1:15" ht="7.5" customHeight="1" thickTop="1" thickBot="1" x14ac:dyDescent="0.25">
      <c r="A35" s="21"/>
      <c r="B35" s="22"/>
      <c r="C35" s="21"/>
      <c r="D35" s="23"/>
      <c r="E35" s="24"/>
      <c r="F35" s="25"/>
      <c r="G35" s="24"/>
      <c r="H35" s="24"/>
      <c r="I35" s="95"/>
      <c r="J35" s="26"/>
      <c r="K35" s="95"/>
      <c r="L35" s="95"/>
      <c r="M35" s="95"/>
      <c r="N35" s="26"/>
      <c r="O35" s="26"/>
    </row>
    <row r="36" spans="1:15" ht="15.75" thickTop="1" x14ac:dyDescent="0.2">
      <c r="A36" s="126" t="s">
        <v>3</v>
      </c>
      <c r="B36" s="127"/>
      <c r="C36" s="127"/>
      <c r="D36" s="127"/>
      <c r="E36" s="43"/>
      <c r="F36" s="43"/>
      <c r="G36" s="43"/>
      <c r="H36" s="127" t="s">
        <v>4</v>
      </c>
      <c r="I36" s="127"/>
      <c r="J36" s="127"/>
      <c r="K36" s="127"/>
      <c r="L36" s="127"/>
      <c r="M36" s="127"/>
      <c r="N36" s="127"/>
      <c r="O36" s="128"/>
    </row>
    <row r="37" spans="1:15" ht="15" x14ac:dyDescent="0.2">
      <c r="A37" s="46" t="s">
        <v>78</v>
      </c>
      <c r="B37" s="32"/>
      <c r="C37" s="59"/>
      <c r="D37" s="47"/>
      <c r="E37" s="4"/>
      <c r="F37" s="4"/>
      <c r="G37" s="27"/>
      <c r="H37" s="28" t="s">
        <v>26</v>
      </c>
      <c r="I37" s="108">
        <v>3</v>
      </c>
      <c r="J37" s="62"/>
      <c r="K37" s="96"/>
      <c r="L37" s="96"/>
      <c r="M37" s="97"/>
      <c r="N37" s="28" t="s">
        <v>24</v>
      </c>
      <c r="O37" s="37">
        <f>COUNTIF(F$21:F144,"ЗМС")</f>
        <v>0</v>
      </c>
    </row>
    <row r="38" spans="1:15" ht="15" x14ac:dyDescent="0.2">
      <c r="A38" s="46" t="s">
        <v>79</v>
      </c>
      <c r="B38" s="32"/>
      <c r="C38" s="60"/>
      <c r="D38" s="47"/>
      <c r="E38" s="44"/>
      <c r="F38" s="44"/>
      <c r="G38" s="29"/>
      <c r="H38" s="28" t="s">
        <v>19</v>
      </c>
      <c r="I38" s="105">
        <f>I39+I43</f>
        <v>12</v>
      </c>
      <c r="J38" s="63"/>
      <c r="K38" s="98"/>
      <c r="L38" s="98"/>
      <c r="M38" s="99"/>
      <c r="N38" s="28" t="s">
        <v>17</v>
      </c>
      <c r="O38" s="37">
        <f>COUNTIF(F$21:F144,"МСМК")</f>
        <v>0</v>
      </c>
    </row>
    <row r="39" spans="1:15" ht="15" x14ac:dyDescent="0.2">
      <c r="A39" s="46" t="s">
        <v>80</v>
      </c>
      <c r="B39" s="32"/>
      <c r="C39" s="32"/>
      <c r="D39" s="47"/>
      <c r="E39" s="44"/>
      <c r="F39" s="44"/>
      <c r="G39" s="29"/>
      <c r="H39" s="28" t="s">
        <v>20</v>
      </c>
      <c r="I39" s="105">
        <f>I40+I41+I42</f>
        <v>12</v>
      </c>
      <c r="J39" s="63"/>
      <c r="K39" s="98"/>
      <c r="L39" s="98"/>
      <c r="M39" s="99"/>
      <c r="N39" s="28" t="s">
        <v>18</v>
      </c>
      <c r="O39" s="37">
        <f>COUNTIF(F$21:F34,"МС")</f>
        <v>0</v>
      </c>
    </row>
    <row r="40" spans="1:15" ht="15" x14ac:dyDescent="0.2">
      <c r="A40" s="46" t="s">
        <v>81</v>
      </c>
      <c r="B40" s="32"/>
      <c r="C40" s="32"/>
      <c r="D40" s="47"/>
      <c r="E40" s="44"/>
      <c r="F40" s="44"/>
      <c r="G40" s="29"/>
      <c r="H40" s="28" t="s">
        <v>21</v>
      </c>
      <c r="I40" s="105">
        <f>COUNT(A14:A99)</f>
        <v>12</v>
      </c>
      <c r="J40" s="63"/>
      <c r="K40" s="98"/>
      <c r="L40" s="98"/>
      <c r="M40" s="99"/>
      <c r="N40" s="28" t="s">
        <v>25</v>
      </c>
      <c r="O40" s="37">
        <f>COUNTIF(F$20:F34,"КМС")</f>
        <v>5</v>
      </c>
    </row>
    <row r="41" spans="1:15" ht="15" x14ac:dyDescent="0.2">
      <c r="A41" s="48"/>
      <c r="B41" s="32"/>
      <c r="C41" s="32"/>
      <c r="D41" s="47"/>
      <c r="E41" s="41"/>
      <c r="F41" s="41"/>
      <c r="G41" s="41"/>
      <c r="H41" s="28" t="s">
        <v>22</v>
      </c>
      <c r="I41" s="105">
        <f>COUNTIF(A14:A98,"НФ")</f>
        <v>0</v>
      </c>
      <c r="J41" s="63"/>
      <c r="K41" s="98"/>
      <c r="L41" s="98"/>
      <c r="M41" s="99"/>
      <c r="N41" s="28" t="s">
        <v>27</v>
      </c>
      <c r="O41" s="37">
        <f>COUNTIF(F$23:F145,"1 СР")</f>
        <v>7</v>
      </c>
    </row>
    <row r="42" spans="1:15" ht="15" x14ac:dyDescent="0.2">
      <c r="A42" s="49"/>
      <c r="B42" s="15"/>
      <c r="C42" s="14"/>
      <c r="D42" s="47"/>
      <c r="E42" s="41"/>
      <c r="F42" s="41"/>
      <c r="G42" s="41"/>
      <c r="H42" s="28" t="s">
        <v>29</v>
      </c>
      <c r="I42" s="105">
        <f>COUNTIF(A14:A98,"ДСКВ")</f>
        <v>0</v>
      </c>
      <c r="J42" s="63"/>
      <c r="K42" s="98"/>
      <c r="L42" s="98"/>
      <c r="M42" s="99"/>
      <c r="N42" s="28" t="s">
        <v>38</v>
      </c>
      <c r="O42" s="37">
        <f>COUNTIF(F$23:F146,"2 СР")</f>
        <v>0</v>
      </c>
    </row>
    <row r="43" spans="1:15" ht="15" x14ac:dyDescent="0.2">
      <c r="A43" s="31"/>
      <c r="B43" s="32"/>
      <c r="C43" s="32"/>
      <c r="D43" s="47"/>
      <c r="E43" s="44"/>
      <c r="F43" s="44"/>
      <c r="G43" s="29"/>
      <c r="H43" s="28" t="s">
        <v>23</v>
      </c>
      <c r="I43" s="105">
        <f>COUNTIF(A14:A98,"НС")</f>
        <v>0</v>
      </c>
      <c r="J43" s="64"/>
      <c r="K43" s="100"/>
      <c r="L43" s="100"/>
      <c r="M43" s="101"/>
      <c r="N43" s="28" t="s">
        <v>37</v>
      </c>
      <c r="O43" s="37">
        <f>COUNTIF(F$23:F147,"3 СР")</f>
        <v>0</v>
      </c>
    </row>
    <row r="44" spans="1:15" ht="5.25" customHeight="1" x14ac:dyDescent="0.2">
      <c r="A44" s="31"/>
      <c r="B44" s="32"/>
      <c r="C44" s="32"/>
      <c r="D44" s="32"/>
      <c r="E44" s="32"/>
      <c r="F44" s="32"/>
      <c r="G44" s="15"/>
      <c r="H44" s="15"/>
      <c r="I44" s="33"/>
      <c r="J44" s="33"/>
      <c r="K44" s="33"/>
      <c r="L44" s="33"/>
      <c r="M44" s="33"/>
      <c r="N44" s="34"/>
      <c r="O44" s="30"/>
    </row>
    <row r="45" spans="1:15" ht="15.75" x14ac:dyDescent="0.2">
      <c r="A45" s="129" t="s">
        <v>9</v>
      </c>
      <c r="B45" s="114"/>
      <c r="C45" s="114"/>
      <c r="D45" s="114"/>
      <c r="E45" s="114" t="s">
        <v>82</v>
      </c>
      <c r="F45" s="114"/>
      <c r="G45" s="114"/>
      <c r="H45" s="114" t="s">
        <v>35</v>
      </c>
      <c r="I45" s="114"/>
      <c r="J45" s="114"/>
      <c r="K45" s="114"/>
      <c r="L45" s="114"/>
      <c r="M45" s="114" t="s">
        <v>41</v>
      </c>
      <c r="N45" s="114"/>
      <c r="O45" s="133"/>
    </row>
    <row r="46" spans="1:15" x14ac:dyDescent="0.2">
      <c r="A46" s="130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2"/>
    </row>
    <row r="47" spans="1:15" x14ac:dyDescent="0.2">
      <c r="A47" s="40"/>
      <c r="B47" s="45"/>
      <c r="C47" s="55"/>
      <c r="D47" s="45"/>
      <c r="E47" s="45"/>
      <c r="F47" s="45"/>
      <c r="G47" s="45"/>
      <c r="H47" s="45"/>
      <c r="I47" s="102"/>
      <c r="J47" s="51"/>
      <c r="K47" s="102"/>
      <c r="L47" s="102"/>
      <c r="M47" s="102"/>
      <c r="N47" s="45"/>
      <c r="O47" s="35"/>
    </row>
    <row r="48" spans="1:15" x14ac:dyDescent="0.2">
      <c r="A48" s="40"/>
      <c r="B48" s="45"/>
      <c r="C48" s="55"/>
      <c r="D48" s="45"/>
      <c r="E48" s="45"/>
      <c r="F48" s="45"/>
      <c r="G48" s="45"/>
      <c r="H48" s="45"/>
      <c r="I48" s="102"/>
      <c r="J48" s="51"/>
      <c r="K48" s="102"/>
      <c r="L48" s="102"/>
      <c r="M48" s="102"/>
      <c r="N48" s="45"/>
      <c r="O48" s="35"/>
    </row>
    <row r="49" spans="1:15" x14ac:dyDescent="0.2">
      <c r="A49" s="40"/>
      <c r="B49" s="45"/>
      <c r="C49" s="55"/>
      <c r="D49" s="45"/>
      <c r="E49" s="45"/>
      <c r="F49" s="45"/>
      <c r="G49" s="45"/>
      <c r="H49" s="45"/>
      <c r="I49" s="102"/>
      <c r="J49" s="51"/>
      <c r="K49" s="102"/>
      <c r="L49" s="102"/>
      <c r="M49" s="102"/>
      <c r="N49" s="45"/>
      <c r="O49" s="35"/>
    </row>
    <row r="50" spans="1:15" x14ac:dyDescent="0.2">
      <c r="A50" s="40"/>
      <c r="B50" s="45"/>
      <c r="C50" s="55"/>
      <c r="D50" s="45"/>
      <c r="E50" s="45"/>
      <c r="F50" s="45"/>
      <c r="G50" s="45"/>
      <c r="H50" s="45"/>
      <c r="I50" s="102"/>
      <c r="J50" s="51"/>
      <c r="K50" s="102"/>
      <c r="L50" s="102"/>
      <c r="M50" s="102"/>
      <c r="N50" s="45"/>
      <c r="O50" s="35"/>
    </row>
    <row r="51" spans="1:15" ht="13.5" thickBot="1" x14ac:dyDescent="0.25">
      <c r="A51" s="125" t="str">
        <f>H16</f>
        <v>ДЫШАКОВ А.С.(ВК, г.Москва)</v>
      </c>
      <c r="B51" s="112"/>
      <c r="C51" s="112"/>
      <c r="D51" s="112"/>
      <c r="E51" s="112" t="str">
        <f>H17</f>
        <v>МАЛАХОВ Р.А. (1 кат., г. Ижевск)</v>
      </c>
      <c r="F51" s="112"/>
      <c r="G51" s="112"/>
      <c r="H51" s="112"/>
      <c r="I51" s="112"/>
      <c r="J51" s="112"/>
      <c r="K51" s="112"/>
      <c r="L51" s="112"/>
      <c r="M51" s="112"/>
      <c r="N51" s="112"/>
      <c r="O51" s="113"/>
    </row>
    <row r="52" spans="1:15" ht="13.5" thickTop="1" x14ac:dyDescent="0.2"/>
  </sheetData>
  <sortState ref="A23:J34">
    <sortCondition ref="A23:A34"/>
  </sortState>
  <mergeCells count="41">
    <mergeCell ref="A12:O12"/>
    <mergeCell ref="A13:D13"/>
    <mergeCell ref="A1:O1"/>
    <mergeCell ref="A2:O2"/>
    <mergeCell ref="A4:O4"/>
    <mergeCell ref="A6:O6"/>
    <mergeCell ref="A5:O5"/>
    <mergeCell ref="A7:O7"/>
    <mergeCell ref="A8:O8"/>
    <mergeCell ref="A9:O9"/>
    <mergeCell ref="A10:O10"/>
    <mergeCell ref="A11:O11"/>
    <mergeCell ref="E45:G45"/>
    <mergeCell ref="A46:E46"/>
    <mergeCell ref="F46:O46"/>
    <mergeCell ref="M45:O45"/>
    <mergeCell ref="H21:H22"/>
    <mergeCell ref="M21:M22"/>
    <mergeCell ref="N21:N22"/>
    <mergeCell ref="O21:O22"/>
    <mergeCell ref="C21:C22"/>
    <mergeCell ref="D21:D22"/>
    <mergeCell ref="E21:E22"/>
    <mergeCell ref="F21:F22"/>
    <mergeCell ref="G21:G22"/>
    <mergeCell ref="M51:O51"/>
    <mergeCell ref="A21:A22"/>
    <mergeCell ref="H45:L45"/>
    <mergeCell ref="B21:B22"/>
    <mergeCell ref="A14:D14"/>
    <mergeCell ref="I16:O16"/>
    <mergeCell ref="A15:H15"/>
    <mergeCell ref="I15:O15"/>
    <mergeCell ref="H51:L51"/>
    <mergeCell ref="I21:J22"/>
    <mergeCell ref="K21:L21"/>
    <mergeCell ref="A51:D51"/>
    <mergeCell ref="E51:G51"/>
    <mergeCell ref="A36:D36"/>
    <mergeCell ref="H36:O36"/>
    <mergeCell ref="A45:D4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45"/>
  <sheetViews>
    <sheetView topLeftCell="A16" zoomScale="69" zoomScaleNormal="69" zoomScaleSheetLayoutView="100" workbookViewId="0">
      <selection activeCell="U26" sqref="U26"/>
    </sheetView>
  </sheetViews>
  <sheetFormatPr defaultColWidth="9.28515625" defaultRowHeight="12.75" x14ac:dyDescent="0.2"/>
  <cols>
    <col min="1" max="1" width="7" style="2" customWidth="1"/>
    <col min="2" max="2" width="7.7109375" style="1" customWidth="1"/>
    <col min="3" max="3" width="13.7109375" style="1" customWidth="1"/>
    <col min="4" max="4" width="17.85546875" style="2" customWidth="1"/>
    <col min="5" max="5" width="11.7109375" style="2" customWidth="1"/>
    <col min="6" max="6" width="8.7109375" style="2" customWidth="1"/>
    <col min="7" max="7" width="20.140625" style="2" customWidth="1"/>
    <col min="8" max="8" width="21.28515625" style="2" customWidth="1"/>
    <col min="9" max="9" width="7.5703125" style="83" customWidth="1"/>
    <col min="10" max="10" width="8.28515625" style="2" customWidth="1"/>
    <col min="11" max="11" width="10.7109375" style="83" customWidth="1"/>
    <col min="12" max="13" width="10.28515625" style="83" customWidth="1"/>
    <col min="14" max="14" width="13.7109375" style="2" customWidth="1"/>
    <col min="15" max="15" width="13.28515625" style="2" customWidth="1"/>
    <col min="16" max="16384" width="9.28515625" style="2"/>
  </cols>
  <sheetData>
    <row r="1" spans="1:18" ht="22.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8" ht="22.5" customHeight="1" x14ac:dyDescent="0.2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8" ht="22.5" customHeight="1" x14ac:dyDescent="0.2"/>
    <row r="4" spans="1:18" ht="22.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8" ht="14.25" customHeight="1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R5"/>
    </row>
    <row r="6" spans="1:18" s="3" customFormat="1" ht="28.5" x14ac:dyDescent="0.2">
      <c r="A6" s="140" t="s">
        <v>33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8" s="3" customFormat="1" ht="18" customHeight="1" x14ac:dyDescent="0.2">
      <c r="A7" s="141" t="s">
        <v>14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8" s="3" customFormat="1" ht="6" customHeight="1" thickBot="1" x14ac:dyDescent="0.25">
      <c r="A8" s="142" t="s">
        <v>34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8" ht="18" customHeight="1" thickTop="1" x14ac:dyDescent="0.2">
      <c r="A9" s="143" t="s">
        <v>31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</row>
    <row r="10" spans="1:18" ht="18" customHeight="1" x14ac:dyDescent="0.2">
      <c r="A10" s="146" t="s">
        <v>53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</row>
    <row r="11" spans="1:18" ht="19.5" customHeight="1" x14ac:dyDescent="0.2">
      <c r="A11" s="146" t="s">
        <v>86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</row>
    <row r="12" spans="1:18" ht="7.5" customHeigh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</row>
    <row r="13" spans="1:18" ht="15.75" x14ac:dyDescent="0.2">
      <c r="A13" s="137" t="s">
        <v>56</v>
      </c>
      <c r="B13" s="138"/>
      <c r="C13" s="138"/>
      <c r="D13" s="138"/>
      <c r="E13" s="5"/>
      <c r="F13" s="5"/>
      <c r="H13" s="106" t="s">
        <v>84</v>
      </c>
      <c r="I13" s="84"/>
      <c r="J13" s="5"/>
      <c r="K13" s="84"/>
      <c r="L13" s="84"/>
      <c r="M13" s="84"/>
      <c r="N13" s="6"/>
      <c r="O13" s="82" t="s">
        <v>50</v>
      </c>
    </row>
    <row r="14" spans="1:18" ht="15.75" x14ac:dyDescent="0.2">
      <c r="A14" s="115" t="s">
        <v>59</v>
      </c>
      <c r="B14" s="116"/>
      <c r="C14" s="116"/>
      <c r="D14" s="116"/>
      <c r="E14" s="7"/>
      <c r="F14" s="7"/>
      <c r="H14" s="107" t="s">
        <v>85</v>
      </c>
      <c r="I14" s="85"/>
      <c r="J14" s="7"/>
      <c r="K14" s="85"/>
      <c r="L14" s="85"/>
      <c r="M14" s="85"/>
      <c r="N14" s="8"/>
      <c r="O14" s="178" t="s">
        <v>83</v>
      </c>
    </row>
    <row r="15" spans="1:18" ht="15" x14ac:dyDescent="0.2">
      <c r="A15" s="120" t="s">
        <v>7</v>
      </c>
      <c r="B15" s="121"/>
      <c r="C15" s="121"/>
      <c r="D15" s="121"/>
      <c r="E15" s="121"/>
      <c r="F15" s="121"/>
      <c r="G15" s="121"/>
      <c r="H15" s="122"/>
      <c r="I15" s="123" t="s">
        <v>1</v>
      </c>
      <c r="J15" s="121"/>
      <c r="K15" s="121"/>
      <c r="L15" s="121"/>
      <c r="M15" s="121"/>
      <c r="N15" s="121"/>
      <c r="O15" s="124"/>
    </row>
    <row r="16" spans="1:18" ht="15" x14ac:dyDescent="0.2">
      <c r="A16" s="9" t="s">
        <v>15</v>
      </c>
      <c r="B16" s="10"/>
      <c r="C16" s="10"/>
      <c r="D16" s="11"/>
      <c r="E16" s="12"/>
      <c r="F16" s="11"/>
      <c r="H16" s="177" t="s">
        <v>49</v>
      </c>
      <c r="I16" s="117" t="s">
        <v>58</v>
      </c>
      <c r="J16" s="118"/>
      <c r="K16" s="118"/>
      <c r="L16" s="118"/>
      <c r="M16" s="118"/>
      <c r="N16" s="118"/>
      <c r="O16" s="119"/>
    </row>
    <row r="17" spans="1:22" ht="15" x14ac:dyDescent="0.2">
      <c r="A17" s="149" t="s">
        <v>54</v>
      </c>
      <c r="B17" s="10"/>
      <c r="C17" s="10"/>
      <c r="D17" s="13"/>
      <c r="E17" s="12"/>
      <c r="F17" s="11"/>
      <c r="G17" s="15"/>
      <c r="H17" s="177" t="s">
        <v>55</v>
      </c>
      <c r="I17" s="103" t="s">
        <v>42</v>
      </c>
      <c r="J17" s="54"/>
      <c r="K17" s="86"/>
      <c r="L17" s="86"/>
      <c r="M17" s="86"/>
      <c r="N17" s="54"/>
      <c r="O17" s="81"/>
    </row>
    <row r="18" spans="1:22" ht="15" x14ac:dyDescent="0.2">
      <c r="A18" s="36" t="s">
        <v>16</v>
      </c>
      <c r="B18" s="10"/>
      <c r="C18" s="10"/>
      <c r="D18" s="13"/>
      <c r="E18" s="12"/>
      <c r="F18" s="11"/>
      <c r="G18" s="15"/>
      <c r="H18" s="177"/>
      <c r="I18" s="103" t="s">
        <v>48</v>
      </c>
      <c r="J18" s="54"/>
      <c r="K18" s="86"/>
      <c r="L18" s="86"/>
      <c r="M18" s="86"/>
      <c r="N18" s="54"/>
      <c r="O18" s="81"/>
    </row>
    <row r="19" spans="1:22" ht="15.75" thickBot="1" x14ac:dyDescent="0.25">
      <c r="A19" s="9" t="s">
        <v>13</v>
      </c>
      <c r="B19" s="14"/>
      <c r="C19" s="14"/>
      <c r="D19" s="15"/>
      <c r="E19" s="15"/>
      <c r="F19" s="15"/>
      <c r="G19" s="42"/>
      <c r="H19" s="80"/>
      <c r="I19" s="104"/>
      <c r="J19" s="56"/>
      <c r="K19" s="87"/>
      <c r="L19" s="87"/>
      <c r="M19" s="88"/>
      <c r="N19" s="52"/>
      <c r="O19" s="53"/>
      <c r="S19" s="176"/>
    </row>
    <row r="20" spans="1:22" ht="7.5" customHeight="1" thickTop="1" thickBot="1" x14ac:dyDescent="0.25">
      <c r="A20" s="16"/>
      <c r="B20" s="17"/>
      <c r="C20" s="17"/>
      <c r="D20" s="18"/>
      <c r="E20" s="18"/>
      <c r="F20" s="18"/>
      <c r="G20" s="18"/>
      <c r="H20" s="18"/>
      <c r="I20" s="89"/>
      <c r="J20" s="18"/>
      <c r="K20" s="89"/>
      <c r="L20" s="89"/>
      <c r="M20" s="89"/>
      <c r="N20" s="18"/>
      <c r="O20" s="19"/>
    </row>
    <row r="21" spans="1:22" s="20" customFormat="1" ht="20.25" customHeight="1" thickTop="1" x14ac:dyDescent="0.2">
      <c r="A21" s="152" t="s">
        <v>5</v>
      </c>
      <c r="B21" s="153" t="s">
        <v>10</v>
      </c>
      <c r="C21" s="153" t="s">
        <v>30</v>
      </c>
      <c r="D21" s="153" t="s">
        <v>2</v>
      </c>
      <c r="E21" s="153" t="s">
        <v>28</v>
      </c>
      <c r="F21" s="153" t="s">
        <v>6</v>
      </c>
      <c r="G21" s="153" t="s">
        <v>11</v>
      </c>
      <c r="H21" s="153" t="s">
        <v>39</v>
      </c>
      <c r="I21" s="154" t="s">
        <v>43</v>
      </c>
      <c r="J21" s="154"/>
      <c r="K21" s="155" t="s">
        <v>47</v>
      </c>
      <c r="L21" s="155"/>
      <c r="M21" s="156" t="s">
        <v>44</v>
      </c>
      <c r="N21" s="157" t="s">
        <v>32</v>
      </c>
      <c r="O21" s="158" t="s">
        <v>12</v>
      </c>
      <c r="Q21" s="2"/>
      <c r="R21" s="2"/>
      <c r="S21" s="2"/>
      <c r="T21" s="2"/>
      <c r="U21" s="2"/>
      <c r="V21" s="2"/>
    </row>
    <row r="22" spans="1:22" s="20" customFormat="1" ht="17.25" customHeight="1" x14ac:dyDescent="0.2">
      <c r="A22" s="159"/>
      <c r="B22" s="160"/>
      <c r="C22" s="160"/>
      <c r="D22" s="160"/>
      <c r="E22" s="160"/>
      <c r="F22" s="160"/>
      <c r="G22" s="160"/>
      <c r="H22" s="160"/>
      <c r="I22" s="161"/>
      <c r="J22" s="161"/>
      <c r="K22" s="90" t="s">
        <v>45</v>
      </c>
      <c r="L22" s="90" t="s">
        <v>46</v>
      </c>
      <c r="M22" s="162"/>
      <c r="N22" s="163"/>
      <c r="O22" s="164"/>
      <c r="Q22" s="2"/>
      <c r="R22" s="2"/>
      <c r="S22" s="2"/>
      <c r="T22" s="2"/>
      <c r="U22" s="2"/>
      <c r="V22" s="2"/>
    </row>
    <row r="23" spans="1:22" ht="27" customHeight="1" x14ac:dyDescent="0.2">
      <c r="A23" s="58">
        <v>1</v>
      </c>
      <c r="B23" s="57">
        <v>1</v>
      </c>
      <c r="C23" s="38">
        <v>10066399413</v>
      </c>
      <c r="D23" s="39" t="s">
        <v>87</v>
      </c>
      <c r="E23" s="150">
        <v>1999</v>
      </c>
      <c r="F23" s="38" t="s">
        <v>27</v>
      </c>
      <c r="G23" s="38" t="s">
        <v>62</v>
      </c>
      <c r="H23" s="61" t="s">
        <v>71</v>
      </c>
      <c r="I23" s="91"/>
      <c r="J23" s="57"/>
      <c r="K23" s="91">
        <v>49</v>
      </c>
      <c r="L23" s="91">
        <v>50</v>
      </c>
      <c r="M23" s="91">
        <v>50</v>
      </c>
      <c r="N23" s="38"/>
      <c r="O23" s="65"/>
      <c r="R23" s="176"/>
    </row>
    <row r="24" spans="1:22" ht="27" customHeight="1" x14ac:dyDescent="0.2">
      <c r="A24" s="58">
        <v>2</v>
      </c>
      <c r="B24" s="57">
        <v>2</v>
      </c>
      <c r="C24" s="38">
        <v>10119496102</v>
      </c>
      <c r="D24" s="39" t="s">
        <v>88</v>
      </c>
      <c r="E24" s="150">
        <v>2003</v>
      </c>
      <c r="F24" s="38" t="s">
        <v>25</v>
      </c>
      <c r="G24" s="50" t="s">
        <v>62</v>
      </c>
      <c r="H24" s="61" t="s">
        <v>89</v>
      </c>
      <c r="I24" s="91"/>
      <c r="J24" s="57"/>
      <c r="K24" s="91">
        <v>48</v>
      </c>
      <c r="L24" s="91">
        <v>48.3</v>
      </c>
      <c r="M24" s="91">
        <v>48.3</v>
      </c>
      <c r="N24" s="38"/>
      <c r="O24" s="65"/>
    </row>
    <row r="25" spans="1:22" ht="27" customHeight="1" x14ac:dyDescent="0.2">
      <c r="A25" s="58">
        <v>3</v>
      </c>
      <c r="B25" s="57">
        <v>3</v>
      </c>
      <c r="C25" s="38">
        <v>10131862689</v>
      </c>
      <c r="D25" s="39" t="s">
        <v>90</v>
      </c>
      <c r="E25" s="150">
        <v>2001</v>
      </c>
      <c r="F25" s="38" t="s">
        <v>27</v>
      </c>
      <c r="G25" s="38" t="s">
        <v>62</v>
      </c>
      <c r="H25" s="61" t="s">
        <v>71</v>
      </c>
      <c r="I25" s="91"/>
      <c r="J25" s="57"/>
      <c r="K25" s="91">
        <v>45</v>
      </c>
      <c r="L25" s="91">
        <v>45.8</v>
      </c>
      <c r="M25" s="91">
        <v>45.8</v>
      </c>
      <c r="N25" s="38"/>
      <c r="O25" s="65"/>
    </row>
    <row r="26" spans="1:22" ht="27" customHeight="1" x14ac:dyDescent="0.2">
      <c r="A26" s="58">
        <v>4</v>
      </c>
      <c r="B26" s="57">
        <v>4</v>
      </c>
      <c r="C26" s="38">
        <v>10129959974</v>
      </c>
      <c r="D26" s="39" t="s">
        <v>91</v>
      </c>
      <c r="E26" s="150">
        <v>2006</v>
      </c>
      <c r="F26" s="38" t="s">
        <v>25</v>
      </c>
      <c r="G26" s="50" t="s">
        <v>36</v>
      </c>
      <c r="H26" s="61" t="s">
        <v>61</v>
      </c>
      <c r="I26" s="91"/>
      <c r="J26" s="57"/>
      <c r="K26" s="91">
        <v>45.2</v>
      </c>
      <c r="L26" s="91">
        <v>45.3</v>
      </c>
      <c r="M26" s="91">
        <v>45.3</v>
      </c>
      <c r="N26" s="38"/>
      <c r="O26" s="65"/>
    </row>
    <row r="27" spans="1:22" ht="27" customHeight="1" thickBot="1" x14ac:dyDescent="0.25">
      <c r="A27" s="165">
        <v>5</v>
      </c>
      <c r="B27" s="166">
        <v>5</v>
      </c>
      <c r="C27" s="167">
        <v>10119777503</v>
      </c>
      <c r="D27" s="168" t="s">
        <v>92</v>
      </c>
      <c r="E27" s="169">
        <v>2004</v>
      </c>
      <c r="F27" s="167" t="s">
        <v>25</v>
      </c>
      <c r="G27" s="167" t="s">
        <v>36</v>
      </c>
      <c r="H27" s="171" t="s">
        <v>61</v>
      </c>
      <c r="I27" s="172"/>
      <c r="J27" s="166"/>
      <c r="K27" s="172">
        <v>39</v>
      </c>
      <c r="L27" s="172">
        <v>40</v>
      </c>
      <c r="M27" s="172">
        <v>40</v>
      </c>
      <c r="N27" s="167"/>
      <c r="O27" s="174"/>
    </row>
    <row r="28" spans="1:22" ht="7.5" customHeight="1" thickTop="1" thickBot="1" x14ac:dyDescent="0.25">
      <c r="A28" s="21"/>
      <c r="B28" s="22"/>
      <c r="C28" s="21"/>
      <c r="D28" s="23"/>
      <c r="E28" s="24"/>
      <c r="F28" s="25"/>
      <c r="G28" s="24"/>
      <c r="H28" s="24"/>
      <c r="I28" s="95"/>
      <c r="J28" s="26"/>
      <c r="K28" s="95"/>
      <c r="L28" s="95"/>
      <c r="M28" s="95"/>
      <c r="N28" s="26"/>
      <c r="O28" s="26"/>
    </row>
    <row r="29" spans="1:22" ht="15.75" thickTop="1" x14ac:dyDescent="0.2">
      <c r="A29" s="126" t="s">
        <v>3</v>
      </c>
      <c r="B29" s="127"/>
      <c r="C29" s="127"/>
      <c r="D29" s="127"/>
      <c r="E29" s="43"/>
      <c r="F29" s="43"/>
      <c r="G29" s="43"/>
      <c r="H29" s="127" t="s">
        <v>4</v>
      </c>
      <c r="I29" s="127"/>
      <c r="J29" s="127"/>
      <c r="K29" s="127"/>
      <c r="L29" s="127"/>
      <c r="M29" s="127"/>
      <c r="N29" s="127"/>
      <c r="O29" s="128"/>
    </row>
    <row r="30" spans="1:22" ht="15" x14ac:dyDescent="0.2">
      <c r="A30" s="46" t="s">
        <v>78</v>
      </c>
      <c r="B30" s="32"/>
      <c r="C30" s="59"/>
      <c r="D30" s="47"/>
      <c r="E30" s="4"/>
      <c r="F30" s="4"/>
      <c r="G30" s="27"/>
      <c r="H30" s="28" t="s">
        <v>26</v>
      </c>
      <c r="I30" s="108">
        <v>2</v>
      </c>
      <c r="J30" s="62"/>
      <c r="K30" s="96"/>
      <c r="L30" s="96"/>
      <c r="M30" s="97"/>
      <c r="N30" s="28" t="s">
        <v>24</v>
      </c>
      <c r="O30" s="37">
        <f>COUNTIF(F$21:F137,"ЗМС")</f>
        <v>0</v>
      </c>
    </row>
    <row r="31" spans="1:22" ht="15" x14ac:dyDescent="0.2">
      <c r="A31" s="46" t="s">
        <v>79</v>
      </c>
      <c r="B31" s="32"/>
      <c r="C31" s="60"/>
      <c r="D31" s="47"/>
      <c r="E31" s="44"/>
      <c r="F31" s="44"/>
      <c r="G31" s="29"/>
      <c r="H31" s="28" t="s">
        <v>19</v>
      </c>
      <c r="I31" s="105">
        <f>I32+I36</f>
        <v>5</v>
      </c>
      <c r="J31" s="63"/>
      <c r="K31" s="98"/>
      <c r="L31" s="98"/>
      <c r="M31" s="99"/>
      <c r="N31" s="28" t="s">
        <v>17</v>
      </c>
      <c r="O31" s="37">
        <f>COUNTIF(F$21:F137,"МСМК")</f>
        <v>0</v>
      </c>
    </row>
    <row r="32" spans="1:22" ht="15" x14ac:dyDescent="0.2">
      <c r="A32" s="46" t="s">
        <v>80</v>
      </c>
      <c r="B32" s="32"/>
      <c r="C32" s="32"/>
      <c r="D32" s="47"/>
      <c r="E32" s="44"/>
      <c r="F32" s="44"/>
      <c r="G32" s="29"/>
      <c r="H32" s="28" t="s">
        <v>20</v>
      </c>
      <c r="I32" s="105">
        <f>I33+I34+I35</f>
        <v>5</v>
      </c>
      <c r="J32" s="63"/>
      <c r="K32" s="98"/>
      <c r="L32" s="98"/>
      <c r="M32" s="99"/>
      <c r="N32" s="28" t="s">
        <v>18</v>
      </c>
      <c r="O32" s="37">
        <f>COUNTIF(F$21:F27,"МС")</f>
        <v>0</v>
      </c>
    </row>
    <row r="33" spans="1:15" ht="15" x14ac:dyDescent="0.2">
      <c r="A33" s="46" t="s">
        <v>81</v>
      </c>
      <c r="B33" s="32"/>
      <c r="C33" s="32"/>
      <c r="D33" s="47"/>
      <c r="E33" s="44"/>
      <c r="F33" s="44"/>
      <c r="G33" s="29"/>
      <c r="H33" s="28" t="s">
        <v>21</v>
      </c>
      <c r="I33" s="105">
        <f>COUNT(A7:A92)</f>
        <v>5</v>
      </c>
      <c r="J33" s="63"/>
      <c r="K33" s="98"/>
      <c r="L33" s="98"/>
      <c r="M33" s="99"/>
      <c r="N33" s="28" t="s">
        <v>25</v>
      </c>
      <c r="O33" s="37">
        <f>COUNTIF(F$20:F27,"КМС")</f>
        <v>3</v>
      </c>
    </row>
    <row r="34" spans="1:15" ht="15" x14ac:dyDescent="0.2">
      <c r="A34" s="48"/>
      <c r="B34" s="32"/>
      <c r="C34" s="32"/>
      <c r="D34" s="47"/>
      <c r="E34" s="41"/>
      <c r="F34" s="41"/>
      <c r="G34" s="41"/>
      <c r="H34" s="28" t="s">
        <v>22</v>
      </c>
      <c r="I34" s="105">
        <f>COUNTIF(A7:A91,"НФ")</f>
        <v>0</v>
      </c>
      <c r="J34" s="63"/>
      <c r="K34" s="98"/>
      <c r="L34" s="98"/>
      <c r="M34" s="99"/>
      <c r="N34" s="28" t="s">
        <v>27</v>
      </c>
      <c r="O34" s="37">
        <f>COUNTIF(F$23:F138,"1 СР")</f>
        <v>2</v>
      </c>
    </row>
    <row r="35" spans="1:15" ht="15" x14ac:dyDescent="0.2">
      <c r="A35" s="49"/>
      <c r="B35" s="15"/>
      <c r="C35" s="14"/>
      <c r="D35" s="47"/>
      <c r="E35" s="41"/>
      <c r="F35" s="41"/>
      <c r="G35" s="41"/>
      <c r="H35" s="28" t="s">
        <v>29</v>
      </c>
      <c r="I35" s="105">
        <f>COUNTIF(A7:A91,"ДСКВ")</f>
        <v>0</v>
      </c>
      <c r="J35" s="63"/>
      <c r="K35" s="98"/>
      <c r="L35" s="98"/>
      <c r="M35" s="99"/>
      <c r="N35" s="28" t="s">
        <v>38</v>
      </c>
      <c r="O35" s="37">
        <f>COUNTIF(F$23:F139,"2 СР")</f>
        <v>0</v>
      </c>
    </row>
    <row r="36" spans="1:15" ht="15" x14ac:dyDescent="0.2">
      <c r="A36" s="31"/>
      <c r="B36" s="32"/>
      <c r="C36" s="32"/>
      <c r="D36" s="47"/>
      <c r="E36" s="44"/>
      <c r="F36" s="44"/>
      <c r="G36" s="29"/>
      <c r="H36" s="28" t="s">
        <v>23</v>
      </c>
      <c r="I36" s="105">
        <f>COUNTIF(A7:A91,"НС")</f>
        <v>0</v>
      </c>
      <c r="J36" s="64"/>
      <c r="K36" s="100"/>
      <c r="L36" s="100"/>
      <c r="M36" s="101"/>
      <c r="N36" s="28" t="s">
        <v>37</v>
      </c>
      <c r="O36" s="37">
        <f>COUNTIF(F$23:F140,"3 СР")</f>
        <v>0</v>
      </c>
    </row>
    <row r="37" spans="1:15" ht="5.25" customHeight="1" x14ac:dyDescent="0.2">
      <c r="A37" s="31"/>
      <c r="B37" s="32"/>
      <c r="C37" s="32"/>
      <c r="D37" s="32"/>
      <c r="E37" s="32"/>
      <c r="F37" s="32"/>
      <c r="G37" s="15"/>
      <c r="H37" s="15"/>
      <c r="I37" s="33"/>
      <c r="J37" s="33"/>
      <c r="K37" s="33"/>
      <c r="L37" s="33"/>
      <c r="M37" s="33"/>
      <c r="N37" s="34"/>
      <c r="O37" s="30"/>
    </row>
    <row r="38" spans="1:15" ht="15.75" x14ac:dyDescent="0.2">
      <c r="A38" s="129" t="s">
        <v>9</v>
      </c>
      <c r="B38" s="114"/>
      <c r="C38" s="114"/>
      <c r="D38" s="114"/>
      <c r="E38" s="114" t="s">
        <v>82</v>
      </c>
      <c r="F38" s="114"/>
      <c r="G38" s="114"/>
      <c r="H38" s="114" t="s">
        <v>35</v>
      </c>
      <c r="I38" s="114"/>
      <c r="J38" s="114"/>
      <c r="K38" s="114"/>
      <c r="L38" s="114"/>
      <c r="M38" s="114" t="s">
        <v>41</v>
      </c>
      <c r="N38" s="114"/>
      <c r="O38" s="133"/>
    </row>
    <row r="39" spans="1:15" x14ac:dyDescent="0.2">
      <c r="A39" s="130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2"/>
    </row>
    <row r="40" spans="1:15" x14ac:dyDescent="0.2">
      <c r="A40" s="109"/>
      <c r="B40" s="110"/>
      <c r="C40" s="110"/>
      <c r="D40" s="110"/>
      <c r="E40" s="110"/>
      <c r="F40" s="110"/>
      <c r="G40" s="110"/>
      <c r="H40" s="110"/>
      <c r="I40" s="102"/>
      <c r="J40" s="110"/>
      <c r="K40" s="102"/>
      <c r="L40" s="102"/>
      <c r="M40" s="102"/>
      <c r="N40" s="110"/>
      <c r="O40" s="111"/>
    </row>
    <row r="41" spans="1:15" x14ac:dyDescent="0.2">
      <c r="A41" s="109"/>
      <c r="B41" s="110"/>
      <c r="C41" s="110"/>
      <c r="D41" s="110"/>
      <c r="E41" s="110"/>
      <c r="F41" s="110"/>
      <c r="G41" s="110"/>
      <c r="H41" s="110"/>
      <c r="I41" s="102"/>
      <c r="J41" s="110"/>
      <c r="K41" s="102"/>
      <c r="L41" s="102"/>
      <c r="M41" s="102"/>
      <c r="N41" s="110"/>
      <c r="O41" s="111"/>
    </row>
    <row r="42" spans="1:15" x14ac:dyDescent="0.2">
      <c r="A42" s="109"/>
      <c r="B42" s="110"/>
      <c r="C42" s="110"/>
      <c r="D42" s="110"/>
      <c r="E42" s="110"/>
      <c r="F42" s="110"/>
      <c r="G42" s="110"/>
      <c r="H42" s="110"/>
      <c r="I42" s="102"/>
      <c r="J42" s="110"/>
      <c r="K42" s="102"/>
      <c r="L42" s="102"/>
      <c r="M42" s="102"/>
      <c r="N42" s="110"/>
      <c r="O42" s="111"/>
    </row>
    <row r="43" spans="1:15" x14ac:dyDescent="0.2">
      <c r="A43" s="109"/>
      <c r="B43" s="110"/>
      <c r="C43" s="110"/>
      <c r="D43" s="110"/>
      <c r="E43" s="110"/>
      <c r="F43" s="110"/>
      <c r="G43" s="110"/>
      <c r="H43" s="110"/>
      <c r="I43" s="102"/>
      <c r="J43" s="110"/>
      <c r="K43" s="102"/>
      <c r="L43" s="102"/>
      <c r="M43" s="102"/>
      <c r="N43" s="110"/>
      <c r="O43" s="111"/>
    </row>
    <row r="44" spans="1:15" ht="13.5" thickBot="1" x14ac:dyDescent="0.25">
      <c r="A44" s="125" t="str">
        <f>H16</f>
        <v>ДЫШАКОВ А.С.(ВК, г.Москва)</v>
      </c>
      <c r="B44" s="112"/>
      <c r="C44" s="112"/>
      <c r="D44" s="112"/>
      <c r="E44" s="112" t="str">
        <f>H17</f>
        <v>МАЛАХОВ Р.А. (1 кат., г. Ижевск)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3"/>
    </row>
    <row r="45" spans="1:15" ht="13.5" thickTop="1" x14ac:dyDescent="0.2"/>
  </sheetData>
  <mergeCells count="41">
    <mergeCell ref="A39:E39"/>
    <mergeCell ref="F39:O39"/>
    <mergeCell ref="A44:D44"/>
    <mergeCell ref="E44:G44"/>
    <mergeCell ref="H44:L44"/>
    <mergeCell ref="M44:O44"/>
    <mergeCell ref="O21:O22"/>
    <mergeCell ref="A29:D29"/>
    <mergeCell ref="H29:O29"/>
    <mergeCell ref="A38:D38"/>
    <mergeCell ref="E38:G38"/>
    <mergeCell ref="H38:L38"/>
    <mergeCell ref="M38:O38"/>
    <mergeCell ref="G21:G22"/>
    <mergeCell ref="H21:H22"/>
    <mergeCell ref="I21:J22"/>
    <mergeCell ref="K21:L21"/>
    <mergeCell ref="M21:M22"/>
    <mergeCell ref="N21:N22"/>
    <mergeCell ref="A14:D14"/>
    <mergeCell ref="A15:H15"/>
    <mergeCell ref="I15:O15"/>
    <mergeCell ref="I16:O16"/>
    <mergeCell ref="A21:A22"/>
    <mergeCell ref="B21:B22"/>
    <mergeCell ref="C21:C22"/>
    <mergeCell ref="D21:D22"/>
    <mergeCell ref="E21:E22"/>
    <mergeCell ref="F21:F22"/>
    <mergeCell ref="A8:O8"/>
    <mergeCell ref="A9:O9"/>
    <mergeCell ref="A10:O10"/>
    <mergeCell ref="A11:O11"/>
    <mergeCell ref="A12:O12"/>
    <mergeCell ref="A13:D13"/>
    <mergeCell ref="A1:O1"/>
    <mergeCell ref="A2:O2"/>
    <mergeCell ref="A4:O4"/>
    <mergeCell ref="A5:O5"/>
    <mergeCell ref="A6:O6"/>
    <mergeCell ref="A7:O7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48"/>
  <sheetViews>
    <sheetView topLeftCell="A19" zoomScale="69" zoomScaleNormal="69" zoomScaleSheetLayoutView="100" workbookViewId="0">
      <selection activeCell="H36" sqref="H36"/>
    </sheetView>
  </sheetViews>
  <sheetFormatPr defaultColWidth="9.28515625" defaultRowHeight="12.75" x14ac:dyDescent="0.2"/>
  <cols>
    <col min="1" max="1" width="7" style="2" customWidth="1"/>
    <col min="2" max="2" width="7.7109375" style="1" customWidth="1"/>
    <col min="3" max="3" width="13.7109375" style="1" customWidth="1"/>
    <col min="4" max="4" width="17.85546875" style="2" customWidth="1"/>
    <col min="5" max="5" width="11.7109375" style="2" customWidth="1"/>
    <col min="6" max="6" width="8.7109375" style="2" customWidth="1"/>
    <col min="7" max="7" width="20.140625" style="2" customWidth="1"/>
    <col min="8" max="8" width="23" style="2" customWidth="1"/>
    <col min="9" max="9" width="7.5703125" style="83" customWidth="1"/>
    <col min="10" max="10" width="8.28515625" style="2" customWidth="1"/>
    <col min="11" max="11" width="10.7109375" style="83" customWidth="1"/>
    <col min="12" max="13" width="10.28515625" style="83" customWidth="1"/>
    <col min="14" max="14" width="13.7109375" style="2" customWidth="1"/>
    <col min="15" max="15" width="13.28515625" style="2" customWidth="1"/>
    <col min="16" max="16384" width="9.28515625" style="2"/>
  </cols>
  <sheetData>
    <row r="1" spans="1:18" ht="22.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8" ht="22.5" customHeight="1" x14ac:dyDescent="0.2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8" ht="22.5" customHeight="1" x14ac:dyDescent="0.2"/>
    <row r="4" spans="1:18" ht="22.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8" ht="14.25" customHeight="1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R5"/>
    </row>
    <row r="6" spans="1:18" s="3" customFormat="1" ht="28.5" x14ac:dyDescent="0.2">
      <c r="A6" s="140" t="s">
        <v>33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8" s="3" customFormat="1" ht="18" customHeight="1" x14ac:dyDescent="0.2">
      <c r="A7" s="141" t="s">
        <v>14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8" s="3" customFormat="1" ht="6" customHeight="1" thickBot="1" x14ac:dyDescent="0.25">
      <c r="A8" s="142" t="s">
        <v>34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8" ht="18" customHeight="1" thickTop="1" x14ac:dyDescent="0.2">
      <c r="A9" s="143" t="s">
        <v>31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</row>
    <row r="10" spans="1:18" ht="18" customHeight="1" x14ac:dyDescent="0.2">
      <c r="A10" s="146" t="s">
        <v>53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</row>
    <row r="11" spans="1:18" ht="19.5" customHeight="1" x14ac:dyDescent="0.2">
      <c r="A11" s="146" t="s">
        <v>93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</row>
    <row r="12" spans="1:18" ht="7.5" customHeigh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</row>
    <row r="13" spans="1:18" ht="15.75" x14ac:dyDescent="0.2">
      <c r="A13" s="137" t="s">
        <v>56</v>
      </c>
      <c r="B13" s="138"/>
      <c r="C13" s="138"/>
      <c r="D13" s="138"/>
      <c r="E13" s="5"/>
      <c r="F13" s="5"/>
      <c r="H13" s="106" t="s">
        <v>84</v>
      </c>
      <c r="I13" s="84"/>
      <c r="J13" s="5"/>
      <c r="K13" s="84"/>
      <c r="L13" s="84"/>
      <c r="M13" s="84"/>
      <c r="N13" s="6"/>
      <c r="O13" s="82" t="s">
        <v>50</v>
      </c>
    </row>
    <row r="14" spans="1:18" ht="15.75" x14ac:dyDescent="0.2">
      <c r="A14" s="115" t="s">
        <v>59</v>
      </c>
      <c r="B14" s="116"/>
      <c r="C14" s="116"/>
      <c r="D14" s="116"/>
      <c r="E14" s="7"/>
      <c r="F14" s="7"/>
      <c r="H14" s="107" t="s">
        <v>85</v>
      </c>
      <c r="I14" s="85"/>
      <c r="J14" s="7"/>
      <c r="K14" s="85"/>
      <c r="L14" s="85"/>
      <c r="M14" s="85"/>
      <c r="N14" s="8"/>
      <c r="O14" s="178" t="s">
        <v>83</v>
      </c>
    </row>
    <row r="15" spans="1:18" ht="15" x14ac:dyDescent="0.2">
      <c r="A15" s="120" t="s">
        <v>7</v>
      </c>
      <c r="B15" s="121"/>
      <c r="C15" s="121"/>
      <c r="D15" s="121"/>
      <c r="E15" s="121"/>
      <c r="F15" s="121"/>
      <c r="G15" s="121"/>
      <c r="H15" s="122"/>
      <c r="I15" s="123" t="s">
        <v>1</v>
      </c>
      <c r="J15" s="121"/>
      <c r="K15" s="121"/>
      <c r="L15" s="121"/>
      <c r="M15" s="121"/>
      <c r="N15" s="121"/>
      <c r="O15" s="124"/>
    </row>
    <row r="16" spans="1:18" ht="15" x14ac:dyDescent="0.2">
      <c r="A16" s="9" t="s">
        <v>15</v>
      </c>
      <c r="B16" s="10"/>
      <c r="C16" s="10"/>
      <c r="D16" s="11"/>
      <c r="E16" s="12"/>
      <c r="F16" s="11"/>
      <c r="H16" s="177" t="s">
        <v>49</v>
      </c>
      <c r="I16" s="117" t="s">
        <v>58</v>
      </c>
      <c r="J16" s="118"/>
      <c r="K16" s="118"/>
      <c r="L16" s="118"/>
      <c r="M16" s="118"/>
      <c r="N16" s="118"/>
      <c r="O16" s="119"/>
    </row>
    <row r="17" spans="1:22" ht="15" x14ac:dyDescent="0.2">
      <c r="A17" s="149" t="s">
        <v>54</v>
      </c>
      <c r="B17" s="10"/>
      <c r="C17" s="10"/>
      <c r="D17" s="13"/>
      <c r="E17" s="12"/>
      <c r="F17" s="11"/>
      <c r="G17" s="15"/>
      <c r="H17" s="177" t="s">
        <v>55</v>
      </c>
      <c r="I17" s="103" t="s">
        <v>42</v>
      </c>
      <c r="J17" s="54"/>
      <c r="K17" s="86"/>
      <c r="L17" s="86"/>
      <c r="M17" s="86"/>
      <c r="N17" s="54"/>
      <c r="O17" s="81"/>
    </row>
    <row r="18" spans="1:22" ht="15" x14ac:dyDescent="0.2">
      <c r="A18" s="36" t="s">
        <v>16</v>
      </c>
      <c r="B18" s="10"/>
      <c r="C18" s="10"/>
      <c r="D18" s="13"/>
      <c r="E18" s="12"/>
      <c r="F18" s="11"/>
      <c r="G18" s="15"/>
      <c r="H18" s="177"/>
      <c r="I18" s="103" t="s">
        <v>48</v>
      </c>
      <c r="J18" s="54"/>
      <c r="K18" s="86"/>
      <c r="L18" s="86"/>
      <c r="M18" s="86"/>
      <c r="N18" s="54"/>
      <c r="O18" s="81"/>
    </row>
    <row r="19" spans="1:22" ht="15.75" thickBot="1" x14ac:dyDescent="0.25">
      <c r="A19" s="9" t="s">
        <v>13</v>
      </c>
      <c r="B19" s="14"/>
      <c r="C19" s="14"/>
      <c r="D19" s="15"/>
      <c r="E19" s="15"/>
      <c r="F19" s="15"/>
      <c r="G19" s="42"/>
      <c r="H19" s="80"/>
      <c r="I19" s="104"/>
      <c r="J19" s="56"/>
      <c r="K19" s="87"/>
      <c r="L19" s="87"/>
      <c r="M19" s="88"/>
      <c r="N19" s="52"/>
      <c r="O19" s="53"/>
      <c r="S19" s="176"/>
    </row>
    <row r="20" spans="1:22" ht="7.5" customHeight="1" thickTop="1" thickBot="1" x14ac:dyDescent="0.25">
      <c r="A20" s="16"/>
      <c r="B20" s="17"/>
      <c r="C20" s="17"/>
      <c r="D20" s="18"/>
      <c r="E20" s="18"/>
      <c r="F20" s="18"/>
      <c r="G20" s="18"/>
      <c r="H20" s="18"/>
      <c r="I20" s="89"/>
      <c r="J20" s="18"/>
      <c r="K20" s="89"/>
      <c r="L20" s="89"/>
      <c r="M20" s="89"/>
      <c r="N20" s="18"/>
      <c r="O20" s="19"/>
    </row>
    <row r="21" spans="1:22" s="20" customFormat="1" ht="20.25" customHeight="1" thickTop="1" x14ac:dyDescent="0.2">
      <c r="A21" s="152" t="s">
        <v>5</v>
      </c>
      <c r="B21" s="153" t="s">
        <v>10</v>
      </c>
      <c r="C21" s="153" t="s">
        <v>30</v>
      </c>
      <c r="D21" s="153" t="s">
        <v>2</v>
      </c>
      <c r="E21" s="153" t="s">
        <v>28</v>
      </c>
      <c r="F21" s="153" t="s">
        <v>6</v>
      </c>
      <c r="G21" s="153" t="s">
        <v>11</v>
      </c>
      <c r="H21" s="153" t="s">
        <v>39</v>
      </c>
      <c r="I21" s="154" t="s">
        <v>43</v>
      </c>
      <c r="J21" s="154"/>
      <c r="K21" s="155" t="s">
        <v>47</v>
      </c>
      <c r="L21" s="155"/>
      <c r="M21" s="156" t="s">
        <v>44</v>
      </c>
      <c r="N21" s="157" t="s">
        <v>32</v>
      </c>
      <c r="O21" s="158" t="s">
        <v>12</v>
      </c>
      <c r="Q21" s="2"/>
      <c r="R21" s="2"/>
      <c r="S21" s="2"/>
      <c r="T21" s="2"/>
      <c r="U21" s="2"/>
      <c r="V21" s="2"/>
    </row>
    <row r="22" spans="1:22" s="20" customFormat="1" ht="17.25" customHeight="1" x14ac:dyDescent="0.2">
      <c r="A22" s="159"/>
      <c r="B22" s="160"/>
      <c r="C22" s="160"/>
      <c r="D22" s="160"/>
      <c r="E22" s="160"/>
      <c r="F22" s="160"/>
      <c r="G22" s="160"/>
      <c r="H22" s="160"/>
      <c r="I22" s="161"/>
      <c r="J22" s="161"/>
      <c r="K22" s="90" t="s">
        <v>45</v>
      </c>
      <c r="L22" s="90" t="s">
        <v>46</v>
      </c>
      <c r="M22" s="162"/>
      <c r="N22" s="163"/>
      <c r="O22" s="164"/>
      <c r="Q22" s="2"/>
      <c r="R22" s="2"/>
      <c r="S22" s="2"/>
      <c r="T22" s="2"/>
      <c r="U22" s="2"/>
      <c r="V22" s="2"/>
    </row>
    <row r="23" spans="1:22" ht="27" customHeight="1" x14ac:dyDescent="0.2">
      <c r="A23" s="58">
        <v>1</v>
      </c>
      <c r="B23" s="57">
        <v>3</v>
      </c>
      <c r="C23" s="38">
        <v>10120228147</v>
      </c>
      <c r="D23" s="39" t="s">
        <v>99</v>
      </c>
      <c r="E23" s="150">
        <v>2005</v>
      </c>
      <c r="F23" s="38" t="s">
        <v>25</v>
      </c>
      <c r="G23" s="38" t="s">
        <v>36</v>
      </c>
      <c r="H23" s="61" t="s">
        <v>61</v>
      </c>
      <c r="I23" s="179"/>
      <c r="J23" s="179"/>
      <c r="K23" s="91">
        <v>72</v>
      </c>
      <c r="L23" s="91">
        <v>73.599999999999994</v>
      </c>
      <c r="M23" s="91">
        <v>73.599999999999994</v>
      </c>
      <c r="N23" s="38"/>
      <c r="O23" s="65"/>
    </row>
    <row r="24" spans="1:22" ht="27" customHeight="1" x14ac:dyDescent="0.2">
      <c r="A24" s="58">
        <v>2</v>
      </c>
      <c r="B24" s="57">
        <v>1</v>
      </c>
      <c r="C24" s="38">
        <v>10120228248</v>
      </c>
      <c r="D24" s="39" t="s">
        <v>94</v>
      </c>
      <c r="E24" s="150">
        <v>2005</v>
      </c>
      <c r="F24" s="38" t="s">
        <v>27</v>
      </c>
      <c r="G24" s="38" t="s">
        <v>95</v>
      </c>
      <c r="H24" s="61" t="s">
        <v>61</v>
      </c>
      <c r="I24" s="179"/>
      <c r="J24" s="179"/>
      <c r="K24" s="91">
        <v>63</v>
      </c>
      <c r="L24" s="91">
        <v>64</v>
      </c>
      <c r="M24" s="91">
        <v>64</v>
      </c>
      <c r="N24" s="38"/>
      <c r="O24" s="65"/>
      <c r="R24" s="176"/>
    </row>
    <row r="25" spans="1:22" ht="27" customHeight="1" x14ac:dyDescent="0.2">
      <c r="A25" s="58">
        <v>3</v>
      </c>
      <c r="B25" s="57">
        <v>2</v>
      </c>
      <c r="C25" s="38">
        <v>10129967856</v>
      </c>
      <c r="D25" s="39" t="s">
        <v>96</v>
      </c>
      <c r="E25" s="150">
        <v>2006</v>
      </c>
      <c r="F25" s="38" t="s">
        <v>25</v>
      </c>
      <c r="G25" s="50" t="s">
        <v>36</v>
      </c>
      <c r="H25" s="61" t="s">
        <v>61</v>
      </c>
      <c r="I25" s="179"/>
      <c r="J25" s="179"/>
      <c r="K25" s="91">
        <v>62.5</v>
      </c>
      <c r="L25" s="91">
        <v>63</v>
      </c>
      <c r="M25" s="91">
        <v>63</v>
      </c>
      <c r="N25" s="38"/>
      <c r="O25" s="65"/>
    </row>
    <row r="26" spans="1:22" ht="27" customHeight="1" x14ac:dyDescent="0.2">
      <c r="A26" s="58">
        <v>4</v>
      </c>
      <c r="B26" s="57">
        <v>2</v>
      </c>
      <c r="C26" s="38">
        <v>10139701101</v>
      </c>
      <c r="D26" s="39" t="s">
        <v>100</v>
      </c>
      <c r="E26" s="150">
        <v>2006</v>
      </c>
      <c r="F26" s="38" t="s">
        <v>25</v>
      </c>
      <c r="G26" s="50" t="s">
        <v>40</v>
      </c>
      <c r="H26" s="61" t="s">
        <v>101</v>
      </c>
      <c r="I26" s="179"/>
      <c r="J26" s="179"/>
      <c r="K26" s="92">
        <v>53</v>
      </c>
      <c r="L26" s="92">
        <v>54.6</v>
      </c>
      <c r="M26" s="91">
        <v>54.6</v>
      </c>
      <c r="N26" s="38"/>
      <c r="O26" s="65"/>
    </row>
    <row r="27" spans="1:22" ht="27" customHeight="1" x14ac:dyDescent="0.2">
      <c r="A27" s="58">
        <v>5</v>
      </c>
      <c r="B27" s="57">
        <v>4</v>
      </c>
      <c r="C27" s="38">
        <v>10137740990</v>
      </c>
      <c r="D27" s="39" t="s">
        <v>102</v>
      </c>
      <c r="E27" s="150">
        <v>2006</v>
      </c>
      <c r="F27" s="38" t="s">
        <v>27</v>
      </c>
      <c r="G27" s="50" t="s">
        <v>36</v>
      </c>
      <c r="H27" s="61" t="s">
        <v>61</v>
      </c>
      <c r="I27" s="179"/>
      <c r="J27" s="179"/>
      <c r="K27" s="91">
        <v>48</v>
      </c>
      <c r="L27" s="91">
        <v>50</v>
      </c>
      <c r="M27" s="91">
        <v>50</v>
      </c>
      <c r="N27" s="38"/>
      <c r="O27" s="65"/>
    </row>
    <row r="28" spans="1:22" ht="27" customHeight="1" x14ac:dyDescent="0.2">
      <c r="A28" s="58">
        <v>6</v>
      </c>
      <c r="B28" s="57">
        <v>1</v>
      </c>
      <c r="C28" s="38">
        <v>10137602564</v>
      </c>
      <c r="D28" s="39" t="s">
        <v>103</v>
      </c>
      <c r="E28" s="150">
        <v>2006</v>
      </c>
      <c r="F28" s="38" t="s">
        <v>27</v>
      </c>
      <c r="G28" s="50" t="s">
        <v>36</v>
      </c>
      <c r="H28" s="61" t="s">
        <v>61</v>
      </c>
      <c r="I28" s="179"/>
      <c r="J28" s="179"/>
      <c r="K28" s="91">
        <v>47</v>
      </c>
      <c r="L28" s="91">
        <v>47.6</v>
      </c>
      <c r="M28" s="91">
        <v>47.6</v>
      </c>
      <c r="N28" s="38"/>
      <c r="O28" s="65"/>
    </row>
    <row r="29" spans="1:22" ht="27" customHeight="1" x14ac:dyDescent="0.2">
      <c r="A29" s="58">
        <v>7</v>
      </c>
      <c r="B29" s="57">
        <v>4</v>
      </c>
      <c r="C29" s="38">
        <v>10134769861</v>
      </c>
      <c r="D29" s="39" t="s">
        <v>97</v>
      </c>
      <c r="E29" s="150">
        <v>2005</v>
      </c>
      <c r="F29" s="38" t="s">
        <v>27</v>
      </c>
      <c r="G29" s="38" t="s">
        <v>36</v>
      </c>
      <c r="H29" s="61" t="s">
        <v>61</v>
      </c>
      <c r="I29" s="179"/>
      <c r="J29" s="179"/>
      <c r="K29" s="91">
        <v>36</v>
      </c>
      <c r="L29" s="91">
        <v>36.6</v>
      </c>
      <c r="M29" s="91">
        <v>36.6</v>
      </c>
      <c r="N29" s="38"/>
      <c r="O29" s="65"/>
    </row>
    <row r="30" spans="1:22" ht="27" customHeight="1" thickBot="1" x14ac:dyDescent="0.25">
      <c r="A30" s="165">
        <v>8</v>
      </c>
      <c r="B30" s="166">
        <v>3</v>
      </c>
      <c r="C30" s="167">
        <v>10137742812</v>
      </c>
      <c r="D30" s="168" t="s">
        <v>98</v>
      </c>
      <c r="E30" s="169">
        <v>2005</v>
      </c>
      <c r="F30" s="167" t="s">
        <v>27</v>
      </c>
      <c r="G30" s="170" t="s">
        <v>36</v>
      </c>
      <c r="H30" s="171" t="s">
        <v>61</v>
      </c>
      <c r="I30" s="180"/>
      <c r="J30" s="180"/>
      <c r="K30" s="172">
        <v>25</v>
      </c>
      <c r="L30" s="172">
        <v>25.6</v>
      </c>
      <c r="M30" s="172">
        <v>25.6</v>
      </c>
      <c r="N30" s="167"/>
      <c r="O30" s="174"/>
    </row>
    <row r="31" spans="1:22" ht="7.5" customHeight="1" thickTop="1" thickBot="1" x14ac:dyDescent="0.25">
      <c r="A31" s="21"/>
      <c r="B31" s="22"/>
      <c r="C31" s="21"/>
      <c r="D31" s="23"/>
      <c r="E31" s="24"/>
      <c r="F31" s="25"/>
      <c r="G31" s="24"/>
      <c r="H31" s="24"/>
      <c r="I31" s="95"/>
      <c r="J31" s="26"/>
      <c r="K31" s="95"/>
      <c r="L31" s="95"/>
      <c r="M31" s="95"/>
      <c r="N31" s="26"/>
      <c r="O31" s="26"/>
    </row>
    <row r="32" spans="1:22" ht="15.75" thickTop="1" x14ac:dyDescent="0.2">
      <c r="A32" s="126" t="s">
        <v>3</v>
      </c>
      <c r="B32" s="127"/>
      <c r="C32" s="127"/>
      <c r="D32" s="127"/>
      <c r="E32" s="43"/>
      <c r="F32" s="43"/>
      <c r="G32" s="43"/>
      <c r="H32" s="127" t="s">
        <v>4</v>
      </c>
      <c r="I32" s="127"/>
      <c r="J32" s="127"/>
      <c r="K32" s="127"/>
      <c r="L32" s="127"/>
      <c r="M32" s="127"/>
      <c r="N32" s="127"/>
      <c r="O32" s="128"/>
    </row>
    <row r="33" spans="1:15" ht="15" x14ac:dyDescent="0.2">
      <c r="A33" s="46" t="s">
        <v>78</v>
      </c>
      <c r="B33" s="32"/>
      <c r="C33" s="59"/>
      <c r="D33" s="47"/>
      <c r="E33" s="4"/>
      <c r="F33" s="4"/>
      <c r="G33" s="27"/>
      <c r="H33" s="28" t="s">
        <v>26</v>
      </c>
      <c r="I33" s="108">
        <v>2</v>
      </c>
      <c r="J33" s="62"/>
      <c r="K33" s="96"/>
      <c r="L33" s="96"/>
      <c r="M33" s="97"/>
      <c r="N33" s="28" t="s">
        <v>24</v>
      </c>
      <c r="O33" s="37">
        <f>COUNTIF(F$21:F140,"ЗМС")</f>
        <v>0</v>
      </c>
    </row>
    <row r="34" spans="1:15" ht="15" x14ac:dyDescent="0.2">
      <c r="A34" s="46" t="s">
        <v>79</v>
      </c>
      <c r="B34" s="32"/>
      <c r="C34" s="60"/>
      <c r="D34" s="47"/>
      <c r="E34" s="44"/>
      <c r="F34" s="44"/>
      <c r="G34" s="29"/>
      <c r="H34" s="28" t="s">
        <v>19</v>
      </c>
      <c r="I34" s="105">
        <f>I35+I39</f>
        <v>8</v>
      </c>
      <c r="J34" s="63"/>
      <c r="K34" s="98"/>
      <c r="L34" s="98"/>
      <c r="M34" s="99"/>
      <c r="N34" s="28" t="s">
        <v>17</v>
      </c>
      <c r="O34" s="37">
        <f>COUNTIF(F$21:F140,"МСМК")</f>
        <v>0</v>
      </c>
    </row>
    <row r="35" spans="1:15" ht="15" x14ac:dyDescent="0.2">
      <c r="A35" s="46" t="s">
        <v>80</v>
      </c>
      <c r="B35" s="32"/>
      <c r="C35" s="32"/>
      <c r="D35" s="47"/>
      <c r="E35" s="44"/>
      <c r="F35" s="44"/>
      <c r="G35" s="29"/>
      <c r="H35" s="28" t="s">
        <v>20</v>
      </c>
      <c r="I35" s="105">
        <f>I36+I37+I38</f>
        <v>8</v>
      </c>
      <c r="J35" s="63"/>
      <c r="K35" s="98"/>
      <c r="L35" s="98"/>
      <c r="M35" s="99"/>
      <c r="N35" s="28" t="s">
        <v>18</v>
      </c>
      <c r="O35" s="37">
        <f>COUNTIF(F$21:F30,"МС")</f>
        <v>0</v>
      </c>
    </row>
    <row r="36" spans="1:15" ht="15" x14ac:dyDescent="0.2">
      <c r="A36" s="46" t="s">
        <v>81</v>
      </c>
      <c r="B36" s="32"/>
      <c r="C36" s="32"/>
      <c r="D36" s="47"/>
      <c r="E36" s="44"/>
      <c r="F36" s="44"/>
      <c r="G36" s="29"/>
      <c r="H36" s="28" t="s">
        <v>21</v>
      </c>
      <c r="I36" s="105">
        <f>COUNT(A14:A95)</f>
        <v>8</v>
      </c>
      <c r="J36" s="63"/>
      <c r="K36" s="98"/>
      <c r="L36" s="98"/>
      <c r="M36" s="99"/>
      <c r="N36" s="28" t="s">
        <v>25</v>
      </c>
      <c r="O36" s="37">
        <f>COUNTIF(F$20:F30,"КМС")</f>
        <v>3</v>
      </c>
    </row>
    <row r="37" spans="1:15" ht="15" x14ac:dyDescent="0.2">
      <c r="A37" s="48"/>
      <c r="B37" s="32"/>
      <c r="C37" s="32"/>
      <c r="D37" s="47"/>
      <c r="E37" s="41"/>
      <c r="F37" s="41"/>
      <c r="G37" s="41"/>
      <c r="H37" s="28" t="s">
        <v>22</v>
      </c>
      <c r="I37" s="105">
        <f>COUNTIF(A14:A94,"НФ")</f>
        <v>0</v>
      </c>
      <c r="J37" s="63"/>
      <c r="K37" s="98"/>
      <c r="L37" s="98"/>
      <c r="M37" s="99"/>
      <c r="N37" s="28" t="s">
        <v>27</v>
      </c>
      <c r="O37" s="37">
        <f>COUNTIF(F$23:F141,"1 СР")</f>
        <v>5</v>
      </c>
    </row>
    <row r="38" spans="1:15" ht="15" x14ac:dyDescent="0.2">
      <c r="A38" s="49"/>
      <c r="B38" s="15"/>
      <c r="C38" s="14"/>
      <c r="D38" s="47"/>
      <c r="E38" s="41"/>
      <c r="F38" s="41"/>
      <c r="G38" s="41"/>
      <c r="H38" s="28" t="s">
        <v>29</v>
      </c>
      <c r="I38" s="105">
        <f>COUNTIF(A14:A94,"ДСКВ")</f>
        <v>0</v>
      </c>
      <c r="J38" s="63"/>
      <c r="K38" s="98"/>
      <c r="L38" s="98"/>
      <c r="M38" s="99"/>
      <c r="N38" s="28" t="s">
        <v>38</v>
      </c>
      <c r="O38" s="37">
        <f>COUNTIF(F$23:F142,"2 СР")</f>
        <v>0</v>
      </c>
    </row>
    <row r="39" spans="1:15" ht="15" x14ac:dyDescent="0.2">
      <c r="A39" s="31"/>
      <c r="B39" s="32"/>
      <c r="C39" s="32"/>
      <c r="D39" s="47"/>
      <c r="E39" s="44"/>
      <c r="F39" s="44"/>
      <c r="G39" s="29"/>
      <c r="H39" s="28" t="s">
        <v>23</v>
      </c>
      <c r="I39" s="105">
        <f>COUNTIF(A14:A94,"НС")</f>
        <v>0</v>
      </c>
      <c r="J39" s="64"/>
      <c r="K39" s="100"/>
      <c r="L39" s="100"/>
      <c r="M39" s="101"/>
      <c r="N39" s="28" t="s">
        <v>37</v>
      </c>
      <c r="O39" s="37">
        <f>COUNTIF(F$23:F143,"3 СР")</f>
        <v>0</v>
      </c>
    </row>
    <row r="40" spans="1:15" ht="5.25" customHeight="1" x14ac:dyDescent="0.2">
      <c r="A40" s="31"/>
      <c r="B40" s="32"/>
      <c r="C40" s="32"/>
      <c r="D40" s="32"/>
      <c r="E40" s="32"/>
      <c r="F40" s="32"/>
      <c r="G40" s="15"/>
      <c r="H40" s="15"/>
      <c r="I40" s="33"/>
      <c r="J40" s="33"/>
      <c r="K40" s="33"/>
      <c r="L40" s="33"/>
      <c r="M40" s="33"/>
      <c r="N40" s="34"/>
      <c r="O40" s="30"/>
    </row>
    <row r="41" spans="1:15" ht="15.75" x14ac:dyDescent="0.2">
      <c r="A41" s="129" t="s">
        <v>9</v>
      </c>
      <c r="B41" s="114"/>
      <c r="C41" s="114"/>
      <c r="D41" s="114"/>
      <c r="E41" s="114" t="s">
        <v>82</v>
      </c>
      <c r="F41" s="114"/>
      <c r="G41" s="114"/>
      <c r="H41" s="114" t="s">
        <v>35</v>
      </c>
      <c r="I41" s="114"/>
      <c r="J41" s="114"/>
      <c r="K41" s="114"/>
      <c r="L41" s="114"/>
      <c r="M41" s="114" t="s">
        <v>41</v>
      </c>
      <c r="N41" s="114"/>
      <c r="O41" s="133"/>
    </row>
    <row r="42" spans="1:15" x14ac:dyDescent="0.2">
      <c r="A42" s="130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x14ac:dyDescent="0.2">
      <c r="A43" s="109"/>
      <c r="B43" s="110"/>
      <c r="C43" s="110"/>
      <c r="D43" s="110"/>
      <c r="E43" s="110"/>
      <c r="F43" s="110"/>
      <c r="G43" s="110"/>
      <c r="H43" s="110"/>
      <c r="I43" s="102"/>
      <c r="J43" s="110"/>
      <c r="K43" s="102"/>
      <c r="L43" s="102"/>
      <c r="M43" s="102"/>
      <c r="N43" s="110"/>
      <c r="O43" s="111"/>
    </row>
    <row r="44" spans="1:15" x14ac:dyDescent="0.2">
      <c r="A44" s="109"/>
      <c r="B44" s="110"/>
      <c r="C44" s="110"/>
      <c r="D44" s="110"/>
      <c r="E44" s="110"/>
      <c r="F44" s="110"/>
      <c r="G44" s="110"/>
      <c r="H44" s="110"/>
      <c r="I44" s="102"/>
      <c r="J44" s="110"/>
      <c r="K44" s="102"/>
      <c r="L44" s="102"/>
      <c r="M44" s="102"/>
      <c r="N44" s="110"/>
      <c r="O44" s="111"/>
    </row>
    <row r="45" spans="1:15" x14ac:dyDescent="0.2">
      <c r="A45" s="109"/>
      <c r="B45" s="110"/>
      <c r="C45" s="110"/>
      <c r="D45" s="110"/>
      <c r="E45" s="110"/>
      <c r="F45" s="110"/>
      <c r="G45" s="110"/>
      <c r="H45" s="110"/>
      <c r="I45" s="102"/>
      <c r="J45" s="110"/>
      <c r="K45" s="102"/>
      <c r="L45" s="102"/>
      <c r="M45" s="102"/>
      <c r="N45" s="110"/>
      <c r="O45" s="111"/>
    </row>
    <row r="46" spans="1:15" x14ac:dyDescent="0.2">
      <c r="A46" s="109"/>
      <c r="B46" s="110"/>
      <c r="C46" s="110"/>
      <c r="D46" s="110"/>
      <c r="E46" s="110"/>
      <c r="F46" s="110"/>
      <c r="G46" s="110"/>
      <c r="H46" s="110"/>
      <c r="I46" s="102"/>
      <c r="J46" s="110"/>
      <c r="K46" s="102"/>
      <c r="L46" s="102"/>
      <c r="M46" s="102"/>
      <c r="N46" s="110"/>
      <c r="O46" s="111"/>
    </row>
    <row r="47" spans="1:15" ht="13.5" thickBot="1" x14ac:dyDescent="0.25">
      <c r="A47" s="125" t="str">
        <f>H16</f>
        <v>ДЫШАКОВ А.С.(ВК, г.Москва)</v>
      </c>
      <c r="B47" s="112"/>
      <c r="C47" s="112"/>
      <c r="D47" s="112"/>
      <c r="E47" s="112" t="str">
        <f>H17</f>
        <v>МАЛАХОВ Р.А. (1 кат., г. Ижевск)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3"/>
    </row>
    <row r="48" spans="1:15" ht="13.5" thickTop="1" x14ac:dyDescent="0.2"/>
  </sheetData>
  <sortState ref="A23:V30">
    <sortCondition ref="A23:A30"/>
  </sortState>
  <mergeCells count="41">
    <mergeCell ref="A42:E42"/>
    <mergeCell ref="F42:O42"/>
    <mergeCell ref="A47:D47"/>
    <mergeCell ref="E47:G47"/>
    <mergeCell ref="H47:L47"/>
    <mergeCell ref="M47:O47"/>
    <mergeCell ref="O21:O22"/>
    <mergeCell ref="A32:D32"/>
    <mergeCell ref="H32:O32"/>
    <mergeCell ref="A41:D41"/>
    <mergeCell ref="E41:G41"/>
    <mergeCell ref="H41:L41"/>
    <mergeCell ref="M41:O41"/>
    <mergeCell ref="G21:G22"/>
    <mergeCell ref="H21:H22"/>
    <mergeCell ref="I21:J22"/>
    <mergeCell ref="K21:L21"/>
    <mergeCell ref="M21:M22"/>
    <mergeCell ref="N21:N22"/>
    <mergeCell ref="A14:D14"/>
    <mergeCell ref="A15:H15"/>
    <mergeCell ref="I15:O15"/>
    <mergeCell ref="I16:O16"/>
    <mergeCell ref="A21:A22"/>
    <mergeCell ref="B21:B22"/>
    <mergeCell ref="C21:C22"/>
    <mergeCell ref="D21:D22"/>
    <mergeCell ref="E21:E22"/>
    <mergeCell ref="F21:F22"/>
    <mergeCell ref="A8:O8"/>
    <mergeCell ref="A9:O9"/>
    <mergeCell ref="A10:O10"/>
    <mergeCell ref="A11:O11"/>
    <mergeCell ref="A12:O12"/>
    <mergeCell ref="A13:D13"/>
    <mergeCell ref="A1:O1"/>
    <mergeCell ref="A2:O2"/>
    <mergeCell ref="A4:O4"/>
    <mergeCell ref="A5:O5"/>
    <mergeCell ref="A6:O6"/>
    <mergeCell ref="A7:O7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45"/>
  <sheetViews>
    <sheetView topLeftCell="A7" zoomScale="69" zoomScaleNormal="69" zoomScaleSheetLayoutView="100" workbookViewId="0">
      <selection activeCell="Q1" sqref="Q1"/>
    </sheetView>
  </sheetViews>
  <sheetFormatPr defaultColWidth="9.28515625" defaultRowHeight="12.75" x14ac:dyDescent="0.2"/>
  <cols>
    <col min="1" max="1" width="7" style="2" customWidth="1"/>
    <col min="2" max="2" width="7.7109375" style="1" customWidth="1"/>
    <col min="3" max="3" width="13.7109375" style="1" customWidth="1"/>
    <col min="4" max="4" width="17.85546875" style="2" customWidth="1"/>
    <col min="5" max="5" width="11.7109375" style="2" customWidth="1"/>
    <col min="6" max="6" width="10" style="2" customWidth="1"/>
    <col min="7" max="7" width="20.140625" style="2" customWidth="1"/>
    <col min="8" max="8" width="23" style="2" customWidth="1"/>
    <col min="9" max="9" width="7.5703125" style="83" customWidth="1"/>
    <col min="10" max="10" width="8.28515625" style="2" customWidth="1"/>
    <col min="11" max="11" width="10.7109375" style="83" customWidth="1"/>
    <col min="12" max="13" width="10.28515625" style="83" customWidth="1"/>
    <col min="14" max="14" width="13.7109375" style="2" customWidth="1"/>
    <col min="15" max="15" width="13.28515625" style="2" customWidth="1"/>
    <col min="16" max="16384" width="9.28515625" style="2"/>
  </cols>
  <sheetData>
    <row r="1" spans="1:18" ht="22.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8" ht="22.5" customHeight="1" x14ac:dyDescent="0.2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8" ht="22.5" customHeight="1" x14ac:dyDescent="0.2"/>
    <row r="4" spans="1:18" ht="22.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8" ht="14.25" customHeight="1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R5"/>
    </row>
    <row r="6" spans="1:18" s="3" customFormat="1" ht="28.5" x14ac:dyDescent="0.2">
      <c r="A6" s="140" t="s">
        <v>33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8" s="3" customFormat="1" ht="18" customHeight="1" x14ac:dyDescent="0.2">
      <c r="A7" s="141" t="s">
        <v>14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8" s="3" customFormat="1" ht="6" customHeight="1" thickBot="1" x14ac:dyDescent="0.25">
      <c r="A8" s="142" t="s">
        <v>34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8" ht="18" customHeight="1" thickTop="1" x14ac:dyDescent="0.2">
      <c r="A9" s="143" t="s">
        <v>31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</row>
    <row r="10" spans="1:18" ht="18" customHeight="1" x14ac:dyDescent="0.2">
      <c r="A10" s="146" t="s">
        <v>53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</row>
    <row r="11" spans="1:18" ht="19.5" customHeight="1" x14ac:dyDescent="0.2">
      <c r="A11" s="146" t="s">
        <v>51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</row>
    <row r="12" spans="1:18" ht="7.5" customHeigh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</row>
    <row r="13" spans="1:18" ht="15.75" x14ac:dyDescent="0.2">
      <c r="A13" s="137" t="s">
        <v>56</v>
      </c>
      <c r="B13" s="138"/>
      <c r="C13" s="138"/>
      <c r="D13" s="138"/>
      <c r="E13" s="5"/>
      <c r="F13" s="5"/>
      <c r="H13" s="106" t="s">
        <v>84</v>
      </c>
      <c r="I13" s="84"/>
      <c r="J13" s="5"/>
      <c r="K13" s="84"/>
      <c r="L13" s="84"/>
      <c r="M13" s="84"/>
      <c r="N13" s="6"/>
      <c r="O13" s="82" t="s">
        <v>50</v>
      </c>
    </row>
    <row r="14" spans="1:18" ht="15.75" x14ac:dyDescent="0.2">
      <c r="A14" s="115" t="s">
        <v>59</v>
      </c>
      <c r="B14" s="116"/>
      <c r="C14" s="116"/>
      <c r="D14" s="116"/>
      <c r="E14" s="7"/>
      <c r="F14" s="7"/>
      <c r="H14" s="107" t="s">
        <v>85</v>
      </c>
      <c r="I14" s="85"/>
      <c r="J14" s="7"/>
      <c r="K14" s="85"/>
      <c r="L14" s="85"/>
      <c r="M14" s="85"/>
      <c r="N14" s="8"/>
      <c r="O14" s="178" t="s">
        <v>83</v>
      </c>
    </row>
    <row r="15" spans="1:18" ht="15" x14ac:dyDescent="0.2">
      <c r="A15" s="120" t="s">
        <v>7</v>
      </c>
      <c r="B15" s="121"/>
      <c r="C15" s="121"/>
      <c r="D15" s="121"/>
      <c r="E15" s="121"/>
      <c r="F15" s="121"/>
      <c r="G15" s="121"/>
      <c r="H15" s="122"/>
      <c r="I15" s="123" t="s">
        <v>1</v>
      </c>
      <c r="J15" s="121"/>
      <c r="K15" s="121"/>
      <c r="L15" s="121"/>
      <c r="M15" s="121"/>
      <c r="N15" s="121"/>
      <c r="O15" s="124"/>
    </row>
    <row r="16" spans="1:18" ht="15" x14ac:dyDescent="0.2">
      <c r="A16" s="9" t="s">
        <v>15</v>
      </c>
      <c r="B16" s="10"/>
      <c r="C16" s="10"/>
      <c r="D16" s="11"/>
      <c r="E16" s="12"/>
      <c r="F16" s="11"/>
      <c r="H16" s="177" t="s">
        <v>49</v>
      </c>
      <c r="I16" s="117" t="s">
        <v>58</v>
      </c>
      <c r="J16" s="118"/>
      <c r="K16" s="118"/>
      <c r="L16" s="118"/>
      <c r="M16" s="118"/>
      <c r="N16" s="118"/>
      <c r="O16" s="119"/>
    </row>
    <row r="17" spans="1:22" ht="15" x14ac:dyDescent="0.2">
      <c r="A17" s="149" t="s">
        <v>54</v>
      </c>
      <c r="B17" s="10"/>
      <c r="C17" s="10"/>
      <c r="D17" s="13"/>
      <c r="E17" s="12"/>
      <c r="F17" s="11"/>
      <c r="G17" s="15"/>
      <c r="H17" s="177" t="s">
        <v>55</v>
      </c>
      <c r="I17" s="103" t="s">
        <v>42</v>
      </c>
      <c r="J17" s="54"/>
      <c r="K17" s="86"/>
      <c r="L17" s="86"/>
      <c r="M17" s="86"/>
      <c r="N17" s="54"/>
      <c r="O17" s="81"/>
    </row>
    <row r="18" spans="1:22" ht="15" x14ac:dyDescent="0.2">
      <c r="A18" s="36" t="s">
        <v>16</v>
      </c>
      <c r="B18" s="10"/>
      <c r="C18" s="10"/>
      <c r="D18" s="13"/>
      <c r="E18" s="12"/>
      <c r="F18" s="11"/>
      <c r="G18" s="15"/>
      <c r="H18" s="177"/>
      <c r="I18" s="103" t="s">
        <v>48</v>
      </c>
      <c r="J18" s="54"/>
      <c r="K18" s="86"/>
      <c r="L18" s="86"/>
      <c r="M18" s="86"/>
      <c r="N18" s="54"/>
      <c r="O18" s="81"/>
    </row>
    <row r="19" spans="1:22" ht="15.75" thickBot="1" x14ac:dyDescent="0.25">
      <c r="A19" s="9" t="s">
        <v>13</v>
      </c>
      <c r="B19" s="14"/>
      <c r="C19" s="14"/>
      <c r="D19" s="15"/>
      <c r="E19" s="15"/>
      <c r="F19" s="15"/>
      <c r="G19" s="42"/>
      <c r="H19" s="80"/>
      <c r="I19" s="104"/>
      <c r="J19" s="56"/>
      <c r="K19" s="87"/>
      <c r="L19" s="87"/>
      <c r="M19" s="88"/>
      <c r="N19" s="52"/>
      <c r="O19" s="53"/>
      <c r="S19" s="176"/>
    </row>
    <row r="20" spans="1:22" ht="7.5" customHeight="1" thickTop="1" thickBot="1" x14ac:dyDescent="0.25">
      <c r="A20" s="16"/>
      <c r="B20" s="17"/>
      <c r="C20" s="17"/>
      <c r="D20" s="18"/>
      <c r="E20" s="18"/>
      <c r="F20" s="18"/>
      <c r="G20" s="18"/>
      <c r="H20" s="18"/>
      <c r="I20" s="89"/>
      <c r="J20" s="18"/>
      <c r="K20" s="89"/>
      <c r="L20" s="89"/>
      <c r="M20" s="89"/>
      <c r="N20" s="18"/>
      <c r="O20" s="19"/>
    </row>
    <row r="21" spans="1:22" s="20" customFormat="1" ht="20.25" customHeight="1" thickTop="1" x14ac:dyDescent="0.2">
      <c r="A21" s="152" t="s">
        <v>5</v>
      </c>
      <c r="B21" s="153" t="s">
        <v>10</v>
      </c>
      <c r="C21" s="153" t="s">
        <v>30</v>
      </c>
      <c r="D21" s="153" t="s">
        <v>2</v>
      </c>
      <c r="E21" s="153" t="s">
        <v>28</v>
      </c>
      <c r="F21" s="153" t="s">
        <v>6</v>
      </c>
      <c r="G21" s="153" t="s">
        <v>11</v>
      </c>
      <c r="H21" s="153" t="s">
        <v>39</v>
      </c>
      <c r="I21" s="154" t="s">
        <v>43</v>
      </c>
      <c r="J21" s="154"/>
      <c r="K21" s="155" t="s">
        <v>47</v>
      </c>
      <c r="L21" s="155"/>
      <c r="M21" s="156" t="s">
        <v>44</v>
      </c>
      <c r="N21" s="157" t="s">
        <v>32</v>
      </c>
      <c r="O21" s="158" t="s">
        <v>12</v>
      </c>
      <c r="Q21" s="2"/>
      <c r="R21" s="2"/>
      <c r="S21" s="2"/>
      <c r="T21" s="2"/>
      <c r="U21" s="2"/>
      <c r="V21" s="2"/>
    </row>
    <row r="22" spans="1:22" s="20" customFormat="1" ht="17.25" customHeight="1" x14ac:dyDescent="0.2">
      <c r="A22" s="159"/>
      <c r="B22" s="160"/>
      <c r="C22" s="160"/>
      <c r="D22" s="160"/>
      <c r="E22" s="160"/>
      <c r="F22" s="160"/>
      <c r="G22" s="160"/>
      <c r="H22" s="160"/>
      <c r="I22" s="161"/>
      <c r="J22" s="161"/>
      <c r="K22" s="90" t="s">
        <v>45</v>
      </c>
      <c r="L22" s="90" t="s">
        <v>46</v>
      </c>
      <c r="M22" s="162"/>
      <c r="N22" s="163"/>
      <c r="O22" s="164"/>
      <c r="Q22" s="2"/>
      <c r="R22" s="2"/>
      <c r="S22" s="2"/>
      <c r="T22" s="2"/>
      <c r="U22" s="2"/>
      <c r="V22" s="2"/>
    </row>
    <row r="23" spans="1:22" ht="27" customHeight="1" x14ac:dyDescent="0.2">
      <c r="A23" s="58">
        <v>1</v>
      </c>
      <c r="B23" s="57">
        <v>5</v>
      </c>
      <c r="C23" s="38">
        <v>10139929958</v>
      </c>
      <c r="D23" s="39" t="s">
        <v>104</v>
      </c>
      <c r="E23" s="150">
        <v>2007</v>
      </c>
      <c r="F23" s="38" t="s">
        <v>27</v>
      </c>
      <c r="G23" s="38" t="s">
        <v>40</v>
      </c>
      <c r="H23" s="61" t="s">
        <v>52</v>
      </c>
      <c r="I23" s="181"/>
      <c r="J23" s="179"/>
      <c r="K23" s="57">
        <v>63</v>
      </c>
      <c r="L23" s="57">
        <v>64</v>
      </c>
      <c r="M23" s="57">
        <v>64</v>
      </c>
      <c r="N23" s="38"/>
      <c r="O23" s="65"/>
    </row>
    <row r="24" spans="1:22" ht="27" customHeight="1" x14ac:dyDescent="0.2">
      <c r="A24" s="58">
        <v>2</v>
      </c>
      <c r="B24" s="57">
        <v>2</v>
      </c>
      <c r="C24" s="38">
        <v>10130013326</v>
      </c>
      <c r="D24" s="39" t="s">
        <v>105</v>
      </c>
      <c r="E24" s="150">
        <v>2008</v>
      </c>
      <c r="F24" s="38" t="s">
        <v>25</v>
      </c>
      <c r="G24" s="38" t="s">
        <v>36</v>
      </c>
      <c r="H24" s="61" t="s">
        <v>61</v>
      </c>
      <c r="I24" s="181"/>
      <c r="J24" s="179"/>
      <c r="K24" s="57">
        <v>61</v>
      </c>
      <c r="L24" s="57">
        <v>61.5</v>
      </c>
      <c r="M24" s="57">
        <v>61.5</v>
      </c>
      <c r="N24" s="38"/>
      <c r="O24" s="65"/>
      <c r="R24" s="176"/>
    </row>
    <row r="25" spans="1:22" ht="27" customHeight="1" x14ac:dyDescent="0.2">
      <c r="A25" s="58">
        <v>3</v>
      </c>
      <c r="B25" s="57">
        <v>3</v>
      </c>
      <c r="C25" s="38">
        <v>10137601251</v>
      </c>
      <c r="D25" s="39" t="s">
        <v>106</v>
      </c>
      <c r="E25" s="150">
        <v>2008</v>
      </c>
      <c r="F25" s="38" t="s">
        <v>107</v>
      </c>
      <c r="G25" s="50" t="s">
        <v>36</v>
      </c>
      <c r="H25" s="61" t="s">
        <v>61</v>
      </c>
      <c r="I25" s="181"/>
      <c r="J25" s="179"/>
      <c r="K25" s="57">
        <v>39</v>
      </c>
      <c r="L25" s="57">
        <v>39.5</v>
      </c>
      <c r="M25" s="57">
        <v>39.5</v>
      </c>
      <c r="N25" s="38"/>
      <c r="O25" s="65"/>
    </row>
    <row r="26" spans="1:22" ht="27" customHeight="1" x14ac:dyDescent="0.2">
      <c r="A26" s="58">
        <v>4</v>
      </c>
      <c r="B26" s="57">
        <v>4</v>
      </c>
      <c r="C26" s="38">
        <v>10137602059</v>
      </c>
      <c r="D26" s="39" t="s">
        <v>108</v>
      </c>
      <c r="E26" s="150">
        <v>2007</v>
      </c>
      <c r="F26" s="38" t="s">
        <v>109</v>
      </c>
      <c r="G26" s="50" t="s">
        <v>36</v>
      </c>
      <c r="H26" s="61" t="s">
        <v>61</v>
      </c>
      <c r="I26" s="181"/>
      <c r="J26" s="179"/>
      <c r="K26" s="57">
        <v>36</v>
      </c>
      <c r="L26" s="57">
        <v>37</v>
      </c>
      <c r="M26" s="57">
        <v>37</v>
      </c>
      <c r="N26" s="38"/>
      <c r="O26" s="65"/>
    </row>
    <row r="27" spans="1:22" ht="27" customHeight="1" thickBot="1" x14ac:dyDescent="0.25">
      <c r="A27" s="165" t="s">
        <v>110</v>
      </c>
      <c r="B27" s="166">
        <v>1</v>
      </c>
      <c r="C27" s="167">
        <v>10137600847</v>
      </c>
      <c r="D27" s="168" t="s">
        <v>111</v>
      </c>
      <c r="E27" s="169">
        <v>2007</v>
      </c>
      <c r="F27" s="167" t="s">
        <v>107</v>
      </c>
      <c r="G27" s="170" t="s">
        <v>36</v>
      </c>
      <c r="H27" s="171" t="s">
        <v>61</v>
      </c>
      <c r="I27" s="180"/>
      <c r="J27" s="180"/>
      <c r="K27" s="172"/>
      <c r="L27" s="172"/>
      <c r="M27" s="172"/>
      <c r="N27" s="167"/>
      <c r="O27" s="174"/>
    </row>
    <row r="28" spans="1:22" ht="7.5" customHeight="1" thickTop="1" thickBot="1" x14ac:dyDescent="0.25">
      <c r="A28" s="21"/>
      <c r="B28" s="22"/>
      <c r="C28" s="21"/>
      <c r="D28" s="23"/>
      <c r="E28" s="24"/>
      <c r="F28" s="25"/>
      <c r="G28" s="24"/>
      <c r="H28" s="24"/>
      <c r="I28" s="95"/>
      <c r="J28" s="26"/>
      <c r="K28" s="95"/>
      <c r="L28" s="95"/>
      <c r="M28" s="95"/>
      <c r="N28" s="26"/>
      <c r="O28" s="26"/>
    </row>
    <row r="29" spans="1:22" ht="15.75" thickTop="1" x14ac:dyDescent="0.2">
      <c r="A29" s="126" t="s">
        <v>3</v>
      </c>
      <c r="B29" s="127"/>
      <c r="C29" s="127"/>
      <c r="D29" s="127"/>
      <c r="E29" s="43"/>
      <c r="F29" s="43"/>
      <c r="G29" s="43"/>
      <c r="H29" s="127" t="s">
        <v>4</v>
      </c>
      <c r="I29" s="127"/>
      <c r="J29" s="127"/>
      <c r="K29" s="127"/>
      <c r="L29" s="127"/>
      <c r="M29" s="127"/>
      <c r="N29" s="127"/>
      <c r="O29" s="128"/>
    </row>
    <row r="30" spans="1:22" ht="15" x14ac:dyDescent="0.2">
      <c r="A30" s="46" t="s">
        <v>78</v>
      </c>
      <c r="B30" s="32"/>
      <c r="C30" s="59"/>
      <c r="D30" s="47"/>
      <c r="E30" s="4"/>
      <c r="F30" s="4"/>
      <c r="G30" s="27"/>
      <c r="H30" s="28" t="s">
        <v>26</v>
      </c>
      <c r="I30" s="108">
        <v>2</v>
      </c>
      <c r="J30" s="62"/>
      <c r="K30" s="96"/>
      <c r="L30" s="96"/>
      <c r="M30" s="97"/>
      <c r="N30" s="28" t="s">
        <v>24</v>
      </c>
      <c r="O30" s="37">
        <f>COUNTIF(F$21:F137,"ЗМС")</f>
        <v>0</v>
      </c>
    </row>
    <row r="31" spans="1:22" ht="15" x14ac:dyDescent="0.2">
      <c r="A31" s="46" t="s">
        <v>79</v>
      </c>
      <c r="B31" s="32"/>
      <c r="C31" s="60"/>
      <c r="D31" s="47"/>
      <c r="E31" s="44"/>
      <c r="F31" s="44"/>
      <c r="G31" s="29"/>
      <c r="H31" s="28" t="s">
        <v>19</v>
      </c>
      <c r="I31" s="105">
        <f>I32+I36</f>
        <v>5</v>
      </c>
      <c r="J31" s="63"/>
      <c r="K31" s="98"/>
      <c r="L31" s="98"/>
      <c r="M31" s="99"/>
      <c r="N31" s="28" t="s">
        <v>17</v>
      </c>
      <c r="O31" s="37">
        <f>COUNTIF(F$21:F137,"МСМК")</f>
        <v>0</v>
      </c>
    </row>
    <row r="32" spans="1:22" ht="15" x14ac:dyDescent="0.2">
      <c r="A32" s="46" t="s">
        <v>80</v>
      </c>
      <c r="B32" s="32"/>
      <c r="C32" s="32"/>
      <c r="D32" s="47"/>
      <c r="E32" s="44"/>
      <c r="F32" s="44"/>
      <c r="G32" s="29"/>
      <c r="H32" s="28" t="s">
        <v>20</v>
      </c>
      <c r="I32" s="105">
        <f>I33+I34+I35</f>
        <v>4</v>
      </c>
      <c r="J32" s="63"/>
      <c r="K32" s="98"/>
      <c r="L32" s="98"/>
      <c r="M32" s="99"/>
      <c r="N32" s="28" t="s">
        <v>18</v>
      </c>
      <c r="O32" s="37">
        <f>COUNTIF(F$21:F27,"МС")</f>
        <v>0</v>
      </c>
    </row>
    <row r="33" spans="1:15" ht="15" x14ac:dyDescent="0.2">
      <c r="A33" s="46" t="s">
        <v>81</v>
      </c>
      <c r="B33" s="32"/>
      <c r="C33" s="32"/>
      <c r="D33" s="47"/>
      <c r="E33" s="44"/>
      <c r="F33" s="44"/>
      <c r="G33" s="29"/>
      <c r="H33" s="28" t="s">
        <v>21</v>
      </c>
      <c r="I33" s="105">
        <f>COUNT(A14:A92)</f>
        <v>4</v>
      </c>
      <c r="J33" s="63"/>
      <c r="K33" s="98"/>
      <c r="L33" s="98"/>
      <c r="M33" s="99"/>
      <c r="N33" s="28" t="s">
        <v>25</v>
      </c>
      <c r="O33" s="37">
        <f>COUNTIF(F$20:F27,"КМС")</f>
        <v>1</v>
      </c>
    </row>
    <row r="34" spans="1:15" ht="15" x14ac:dyDescent="0.2">
      <c r="A34" s="48"/>
      <c r="B34" s="32"/>
      <c r="C34" s="32"/>
      <c r="D34" s="47"/>
      <c r="E34" s="41"/>
      <c r="F34" s="41"/>
      <c r="G34" s="41"/>
      <c r="H34" s="28" t="s">
        <v>22</v>
      </c>
      <c r="I34" s="105">
        <f>COUNTIF(A14:A91,"НФ")</f>
        <v>0</v>
      </c>
      <c r="J34" s="63"/>
      <c r="K34" s="98"/>
      <c r="L34" s="98"/>
      <c r="M34" s="99"/>
      <c r="N34" s="28" t="s">
        <v>27</v>
      </c>
      <c r="O34" s="37">
        <f>COUNTIF(F$23:F138,"1 СР")</f>
        <v>1</v>
      </c>
    </row>
    <row r="35" spans="1:15" ht="15" x14ac:dyDescent="0.2">
      <c r="A35" s="49"/>
      <c r="B35" s="15"/>
      <c r="C35" s="14"/>
      <c r="D35" s="47"/>
      <c r="E35" s="41"/>
      <c r="F35" s="41"/>
      <c r="G35" s="41"/>
      <c r="H35" s="28" t="s">
        <v>29</v>
      </c>
      <c r="I35" s="105">
        <f>COUNTIF(A14:A91,"ДСКВ")</f>
        <v>0</v>
      </c>
      <c r="J35" s="63"/>
      <c r="K35" s="98"/>
      <c r="L35" s="98"/>
      <c r="M35" s="99"/>
      <c r="N35" s="28" t="s">
        <v>38</v>
      </c>
      <c r="O35" s="37">
        <f>COUNTIF(F$23:F139,"2 СР")</f>
        <v>0</v>
      </c>
    </row>
    <row r="36" spans="1:15" ht="15" x14ac:dyDescent="0.2">
      <c r="A36" s="31"/>
      <c r="B36" s="32"/>
      <c r="C36" s="32"/>
      <c r="D36" s="47"/>
      <c r="E36" s="44"/>
      <c r="F36" s="44"/>
      <c r="G36" s="29"/>
      <c r="H36" s="28" t="s">
        <v>23</v>
      </c>
      <c r="I36" s="105">
        <f>COUNTIF(A14:A91,"НС")</f>
        <v>1</v>
      </c>
      <c r="J36" s="64"/>
      <c r="K36" s="100"/>
      <c r="L36" s="100"/>
      <c r="M36" s="101"/>
      <c r="N36" s="28" t="s">
        <v>37</v>
      </c>
      <c r="O36" s="37">
        <f>COUNTIF(F$23:F140,"3 СР")</f>
        <v>0</v>
      </c>
    </row>
    <row r="37" spans="1:15" ht="5.25" customHeight="1" x14ac:dyDescent="0.2">
      <c r="A37" s="31"/>
      <c r="B37" s="32"/>
      <c r="C37" s="32"/>
      <c r="D37" s="32"/>
      <c r="E37" s="32"/>
      <c r="F37" s="32"/>
      <c r="G37" s="15"/>
      <c r="H37" s="15"/>
      <c r="I37" s="33"/>
      <c r="J37" s="33"/>
      <c r="K37" s="33"/>
      <c r="L37" s="33"/>
      <c r="M37" s="33"/>
      <c r="N37" s="34"/>
      <c r="O37" s="30"/>
    </row>
    <row r="38" spans="1:15" ht="15.75" x14ac:dyDescent="0.2">
      <c r="A38" s="129" t="s">
        <v>9</v>
      </c>
      <c r="B38" s="114"/>
      <c r="C38" s="114"/>
      <c r="D38" s="114"/>
      <c r="E38" s="114" t="s">
        <v>82</v>
      </c>
      <c r="F38" s="114"/>
      <c r="G38" s="114"/>
      <c r="H38" s="114" t="s">
        <v>35</v>
      </c>
      <c r="I38" s="114"/>
      <c r="J38" s="114"/>
      <c r="K38" s="114"/>
      <c r="L38" s="114"/>
      <c r="M38" s="114" t="s">
        <v>41</v>
      </c>
      <c r="N38" s="114"/>
      <c r="O38" s="133"/>
    </row>
    <row r="39" spans="1:15" x14ac:dyDescent="0.2">
      <c r="A39" s="130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2"/>
    </row>
    <row r="40" spans="1:15" x14ac:dyDescent="0.2">
      <c r="A40" s="109"/>
      <c r="B40" s="110"/>
      <c r="C40" s="110"/>
      <c r="D40" s="110"/>
      <c r="E40" s="110"/>
      <c r="F40" s="110"/>
      <c r="G40" s="110"/>
      <c r="H40" s="110"/>
      <c r="I40" s="102"/>
      <c r="J40" s="110"/>
      <c r="K40" s="102"/>
      <c r="L40" s="102"/>
      <c r="M40" s="102"/>
      <c r="N40" s="110"/>
      <c r="O40" s="111"/>
    </row>
    <row r="41" spans="1:15" x14ac:dyDescent="0.2">
      <c r="A41" s="109"/>
      <c r="B41" s="110"/>
      <c r="C41" s="110"/>
      <c r="D41" s="110"/>
      <c r="E41" s="110"/>
      <c r="F41" s="110"/>
      <c r="G41" s="110"/>
      <c r="H41" s="110"/>
      <c r="I41" s="102"/>
      <c r="J41" s="110"/>
      <c r="K41" s="102"/>
      <c r="L41" s="102"/>
      <c r="M41" s="102"/>
      <c r="N41" s="110"/>
      <c r="O41" s="111"/>
    </row>
    <row r="42" spans="1:15" x14ac:dyDescent="0.2">
      <c r="A42" s="109"/>
      <c r="B42" s="110"/>
      <c r="C42" s="110"/>
      <c r="D42" s="110"/>
      <c r="E42" s="110"/>
      <c r="F42" s="110"/>
      <c r="G42" s="110"/>
      <c r="H42" s="110"/>
      <c r="I42" s="102"/>
      <c r="J42" s="110"/>
      <c r="K42" s="102"/>
      <c r="L42" s="102"/>
      <c r="M42" s="102"/>
      <c r="N42" s="110"/>
      <c r="O42" s="111"/>
    </row>
    <row r="43" spans="1:15" x14ac:dyDescent="0.2">
      <c r="A43" s="109"/>
      <c r="B43" s="110"/>
      <c r="C43" s="110"/>
      <c r="D43" s="110"/>
      <c r="E43" s="110"/>
      <c r="F43" s="110"/>
      <c r="G43" s="110"/>
      <c r="H43" s="110"/>
      <c r="I43" s="102"/>
      <c r="J43" s="110"/>
      <c r="K43" s="102"/>
      <c r="L43" s="102"/>
      <c r="M43" s="102"/>
      <c r="N43" s="110"/>
      <c r="O43" s="111"/>
    </row>
    <row r="44" spans="1:15" ht="13.5" thickBot="1" x14ac:dyDescent="0.25">
      <c r="A44" s="125" t="str">
        <f>H16</f>
        <v>ДЫШАКОВ А.С.(ВК, г.Москва)</v>
      </c>
      <c r="B44" s="112"/>
      <c r="C44" s="112"/>
      <c r="D44" s="112"/>
      <c r="E44" s="112" t="str">
        <f>H17</f>
        <v>МАЛАХОВ Р.А. (1 кат., г. Ижевск)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3"/>
    </row>
    <row r="45" spans="1:15" ht="13.5" thickTop="1" x14ac:dyDescent="0.2"/>
  </sheetData>
  <mergeCells count="41">
    <mergeCell ref="A39:E39"/>
    <mergeCell ref="F39:O39"/>
    <mergeCell ref="A44:D44"/>
    <mergeCell ref="E44:G44"/>
    <mergeCell ref="H44:L44"/>
    <mergeCell ref="M44:O44"/>
    <mergeCell ref="O21:O22"/>
    <mergeCell ref="A29:D29"/>
    <mergeCell ref="H29:O29"/>
    <mergeCell ref="A38:D38"/>
    <mergeCell ref="E38:G38"/>
    <mergeCell ref="H38:L38"/>
    <mergeCell ref="M38:O38"/>
    <mergeCell ref="G21:G22"/>
    <mergeCell ref="H21:H22"/>
    <mergeCell ref="I21:J22"/>
    <mergeCell ref="K21:L21"/>
    <mergeCell ref="M21:M22"/>
    <mergeCell ref="N21:N22"/>
    <mergeCell ref="A14:D14"/>
    <mergeCell ref="A15:H15"/>
    <mergeCell ref="I15:O15"/>
    <mergeCell ref="I16:O16"/>
    <mergeCell ref="A21:A22"/>
    <mergeCell ref="B21:B22"/>
    <mergeCell ref="C21:C22"/>
    <mergeCell ref="D21:D22"/>
    <mergeCell ref="E21:E22"/>
    <mergeCell ref="F21:F22"/>
    <mergeCell ref="A8:O8"/>
    <mergeCell ref="A9:O9"/>
    <mergeCell ref="A10:O10"/>
    <mergeCell ref="A11:O11"/>
    <mergeCell ref="A12:O12"/>
    <mergeCell ref="A13:D13"/>
    <mergeCell ref="A1:O1"/>
    <mergeCell ref="A2:O2"/>
    <mergeCell ref="A4:O4"/>
    <mergeCell ref="A5:O5"/>
    <mergeCell ref="A6:O6"/>
    <mergeCell ref="A7:O7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42"/>
  <sheetViews>
    <sheetView tabSelected="1" topLeftCell="A19" zoomScale="69" zoomScaleNormal="69" zoomScaleSheetLayoutView="100" workbookViewId="0">
      <selection activeCell="R18" sqref="R18"/>
    </sheetView>
  </sheetViews>
  <sheetFormatPr defaultColWidth="9.28515625" defaultRowHeight="12.75" x14ac:dyDescent="0.2"/>
  <cols>
    <col min="1" max="1" width="7" style="2" customWidth="1"/>
    <col min="2" max="2" width="7.7109375" style="1" customWidth="1"/>
    <col min="3" max="3" width="13.7109375" style="1" customWidth="1"/>
    <col min="4" max="4" width="17.85546875" style="2" customWidth="1"/>
    <col min="5" max="5" width="11.7109375" style="2" customWidth="1"/>
    <col min="6" max="6" width="10" style="2" customWidth="1"/>
    <col min="7" max="7" width="20.140625" style="2" customWidth="1"/>
    <col min="8" max="8" width="23" style="2" customWidth="1"/>
    <col min="9" max="9" width="7.5703125" style="83" customWidth="1"/>
    <col min="10" max="10" width="8.28515625" style="2" customWidth="1"/>
    <col min="11" max="11" width="10.7109375" style="83" customWidth="1"/>
    <col min="12" max="13" width="10.28515625" style="83" customWidth="1"/>
    <col min="14" max="14" width="13.7109375" style="2" customWidth="1"/>
    <col min="15" max="15" width="13.28515625" style="2" customWidth="1"/>
    <col min="16" max="16384" width="9.28515625" style="2"/>
  </cols>
  <sheetData>
    <row r="1" spans="1:18" ht="22.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8" ht="22.5" customHeight="1" x14ac:dyDescent="0.2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8" ht="22.5" customHeight="1" x14ac:dyDescent="0.2"/>
    <row r="4" spans="1:18" ht="22.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8" ht="14.25" customHeight="1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R5"/>
    </row>
    <row r="6" spans="1:18" s="3" customFormat="1" ht="28.5" x14ac:dyDescent="0.2">
      <c r="A6" s="140" t="s">
        <v>33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8" s="3" customFormat="1" ht="18" customHeight="1" x14ac:dyDescent="0.2">
      <c r="A7" s="141" t="s">
        <v>14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8" s="3" customFormat="1" ht="6" customHeight="1" thickBot="1" x14ac:dyDescent="0.25">
      <c r="A8" s="142" t="s">
        <v>34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8" ht="18" customHeight="1" thickTop="1" x14ac:dyDescent="0.2">
      <c r="A9" s="143" t="s">
        <v>31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</row>
    <row r="10" spans="1:18" ht="18" customHeight="1" x14ac:dyDescent="0.2">
      <c r="A10" s="146" t="s">
        <v>53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</row>
    <row r="11" spans="1:18" ht="19.5" customHeight="1" x14ac:dyDescent="0.2">
      <c r="A11" s="146" t="s">
        <v>112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</row>
    <row r="12" spans="1:18" ht="7.5" customHeigh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</row>
    <row r="13" spans="1:18" ht="15.75" x14ac:dyDescent="0.2">
      <c r="A13" s="137" t="s">
        <v>56</v>
      </c>
      <c r="B13" s="138"/>
      <c r="C13" s="138"/>
      <c r="D13" s="138"/>
      <c r="E13" s="5"/>
      <c r="F13" s="5"/>
      <c r="H13" s="106" t="s">
        <v>84</v>
      </c>
      <c r="I13" s="84"/>
      <c r="J13" s="5"/>
      <c r="K13" s="84"/>
      <c r="L13" s="84"/>
      <c r="M13" s="84"/>
      <c r="N13" s="6"/>
      <c r="O13" s="82" t="s">
        <v>50</v>
      </c>
    </row>
    <row r="14" spans="1:18" ht="15.75" x14ac:dyDescent="0.2">
      <c r="A14" s="115" t="s">
        <v>59</v>
      </c>
      <c r="B14" s="116"/>
      <c r="C14" s="116"/>
      <c r="D14" s="116"/>
      <c r="E14" s="7"/>
      <c r="F14" s="7"/>
      <c r="H14" s="107" t="s">
        <v>85</v>
      </c>
      <c r="I14" s="85"/>
      <c r="J14" s="7"/>
      <c r="K14" s="85"/>
      <c r="L14" s="85"/>
      <c r="M14" s="85"/>
      <c r="N14" s="8"/>
      <c r="O14" s="178" t="s">
        <v>83</v>
      </c>
    </row>
    <row r="15" spans="1:18" ht="15" x14ac:dyDescent="0.2">
      <c r="A15" s="120" t="s">
        <v>7</v>
      </c>
      <c r="B15" s="121"/>
      <c r="C15" s="121"/>
      <c r="D15" s="121"/>
      <c r="E15" s="121"/>
      <c r="F15" s="121"/>
      <c r="G15" s="121"/>
      <c r="H15" s="122"/>
      <c r="I15" s="123" t="s">
        <v>1</v>
      </c>
      <c r="J15" s="121"/>
      <c r="K15" s="121"/>
      <c r="L15" s="121"/>
      <c r="M15" s="121"/>
      <c r="N15" s="121"/>
      <c r="O15" s="124"/>
    </row>
    <row r="16" spans="1:18" ht="15" x14ac:dyDescent="0.2">
      <c r="A16" s="9" t="s">
        <v>15</v>
      </c>
      <c r="B16" s="10"/>
      <c r="C16" s="10"/>
      <c r="D16" s="11"/>
      <c r="E16" s="12"/>
      <c r="F16" s="11"/>
      <c r="H16" s="177" t="s">
        <v>49</v>
      </c>
      <c r="I16" s="117" t="s">
        <v>58</v>
      </c>
      <c r="J16" s="118"/>
      <c r="K16" s="118"/>
      <c r="L16" s="118"/>
      <c r="M16" s="118"/>
      <c r="N16" s="118"/>
      <c r="O16" s="119"/>
    </row>
    <row r="17" spans="1:22" ht="15" x14ac:dyDescent="0.2">
      <c r="A17" s="149" t="s">
        <v>54</v>
      </c>
      <c r="B17" s="10"/>
      <c r="C17" s="10"/>
      <c r="D17" s="13"/>
      <c r="E17" s="12"/>
      <c r="F17" s="11"/>
      <c r="G17" s="15"/>
      <c r="H17" s="177" t="s">
        <v>55</v>
      </c>
      <c r="I17" s="103" t="s">
        <v>42</v>
      </c>
      <c r="J17" s="54"/>
      <c r="K17" s="86"/>
      <c r="L17" s="86"/>
      <c r="M17" s="86"/>
      <c r="N17" s="54"/>
      <c r="O17" s="81"/>
    </row>
    <row r="18" spans="1:22" ht="15" x14ac:dyDescent="0.2">
      <c r="A18" s="36" t="s">
        <v>16</v>
      </c>
      <c r="B18" s="10"/>
      <c r="C18" s="10"/>
      <c r="D18" s="13"/>
      <c r="E18" s="12"/>
      <c r="F18" s="11"/>
      <c r="G18" s="15"/>
      <c r="H18" s="177"/>
      <c r="I18" s="103" t="s">
        <v>48</v>
      </c>
      <c r="J18" s="54"/>
      <c r="K18" s="86"/>
      <c r="L18" s="86"/>
      <c r="M18" s="86"/>
      <c r="N18" s="54"/>
      <c r="O18" s="81"/>
    </row>
    <row r="19" spans="1:22" ht="15.75" thickBot="1" x14ac:dyDescent="0.25">
      <c r="A19" s="9" t="s">
        <v>13</v>
      </c>
      <c r="B19" s="14"/>
      <c r="C19" s="14"/>
      <c r="D19" s="15"/>
      <c r="E19" s="15"/>
      <c r="F19" s="15"/>
      <c r="G19" s="42"/>
      <c r="H19" s="80"/>
      <c r="I19" s="104"/>
      <c r="J19" s="56"/>
      <c r="K19" s="87"/>
      <c r="L19" s="87"/>
      <c r="M19" s="88"/>
      <c r="N19" s="52"/>
      <c r="O19" s="53"/>
      <c r="S19" s="176"/>
    </row>
    <row r="20" spans="1:22" ht="7.5" customHeight="1" thickTop="1" thickBot="1" x14ac:dyDescent="0.25">
      <c r="A20" s="16"/>
      <c r="B20" s="17"/>
      <c r="C20" s="17"/>
      <c r="D20" s="18"/>
      <c r="E20" s="18"/>
      <c r="F20" s="18"/>
      <c r="G20" s="18"/>
      <c r="H20" s="18"/>
      <c r="I20" s="89"/>
      <c r="J20" s="18"/>
      <c r="K20" s="89"/>
      <c r="L20" s="89"/>
      <c r="M20" s="89"/>
      <c r="N20" s="18"/>
      <c r="O20" s="19"/>
    </row>
    <row r="21" spans="1:22" s="20" customFormat="1" ht="20.25" customHeight="1" thickTop="1" x14ac:dyDescent="0.2">
      <c r="A21" s="152" t="s">
        <v>5</v>
      </c>
      <c r="B21" s="153" t="s">
        <v>10</v>
      </c>
      <c r="C21" s="153" t="s">
        <v>30</v>
      </c>
      <c r="D21" s="153" t="s">
        <v>2</v>
      </c>
      <c r="E21" s="153" t="s">
        <v>28</v>
      </c>
      <c r="F21" s="153" t="s">
        <v>6</v>
      </c>
      <c r="G21" s="153" t="s">
        <v>11</v>
      </c>
      <c r="H21" s="153" t="s">
        <v>39</v>
      </c>
      <c r="I21" s="154" t="s">
        <v>43</v>
      </c>
      <c r="J21" s="154"/>
      <c r="K21" s="155" t="s">
        <v>47</v>
      </c>
      <c r="L21" s="155"/>
      <c r="M21" s="156" t="s">
        <v>44</v>
      </c>
      <c r="N21" s="157" t="s">
        <v>32</v>
      </c>
      <c r="O21" s="158" t="s">
        <v>12</v>
      </c>
      <c r="Q21" s="2"/>
      <c r="R21" s="2"/>
      <c r="S21" s="2"/>
      <c r="T21" s="2"/>
      <c r="U21" s="2"/>
      <c r="V21" s="2"/>
    </row>
    <row r="22" spans="1:22" s="20" customFormat="1" ht="17.25" customHeight="1" x14ac:dyDescent="0.2">
      <c r="A22" s="159"/>
      <c r="B22" s="160"/>
      <c r="C22" s="160"/>
      <c r="D22" s="160"/>
      <c r="E22" s="160"/>
      <c r="F22" s="160"/>
      <c r="G22" s="160"/>
      <c r="H22" s="160"/>
      <c r="I22" s="161"/>
      <c r="J22" s="161"/>
      <c r="K22" s="90" t="s">
        <v>45</v>
      </c>
      <c r="L22" s="90" t="s">
        <v>46</v>
      </c>
      <c r="M22" s="162"/>
      <c r="N22" s="163"/>
      <c r="O22" s="164"/>
      <c r="Q22" s="2"/>
      <c r="R22" s="2"/>
      <c r="S22" s="2"/>
      <c r="T22" s="2"/>
      <c r="U22" s="2"/>
      <c r="V22" s="2"/>
    </row>
    <row r="23" spans="1:22" ht="27" customHeight="1" x14ac:dyDescent="0.2">
      <c r="A23" s="58">
        <v>1</v>
      </c>
      <c r="B23" s="57">
        <v>1</v>
      </c>
      <c r="C23" s="38">
        <v>10130012821</v>
      </c>
      <c r="D23" s="39" t="s">
        <v>113</v>
      </c>
      <c r="E23" s="150">
        <v>2009</v>
      </c>
      <c r="F23" s="38" t="s">
        <v>27</v>
      </c>
      <c r="G23" s="38" t="s">
        <v>36</v>
      </c>
      <c r="H23" s="61" t="s">
        <v>114</v>
      </c>
      <c r="I23" s="181"/>
      <c r="J23" s="179"/>
      <c r="K23" s="57">
        <v>38</v>
      </c>
      <c r="L23" s="57">
        <v>38</v>
      </c>
      <c r="M23" s="57">
        <v>38</v>
      </c>
      <c r="N23" s="38"/>
      <c r="O23" s="65"/>
    </row>
    <row r="24" spans="1:22" ht="27" customHeight="1" thickBot="1" x14ac:dyDescent="0.25">
      <c r="A24" s="165">
        <v>2</v>
      </c>
      <c r="B24" s="166">
        <v>2</v>
      </c>
      <c r="C24" s="167">
        <v>10119496102</v>
      </c>
      <c r="D24" s="168" t="s">
        <v>115</v>
      </c>
      <c r="E24" s="169">
        <v>2009</v>
      </c>
      <c r="F24" s="167" t="s">
        <v>27</v>
      </c>
      <c r="G24" s="167" t="s">
        <v>36</v>
      </c>
      <c r="H24" s="171" t="s">
        <v>114</v>
      </c>
      <c r="I24" s="182"/>
      <c r="J24" s="180"/>
      <c r="K24" s="166">
        <v>36.299999999999997</v>
      </c>
      <c r="L24" s="166">
        <v>36.299999999999997</v>
      </c>
      <c r="M24" s="166">
        <v>36.299999999999997</v>
      </c>
      <c r="N24" s="167"/>
      <c r="O24" s="174"/>
      <c r="R24" s="176"/>
    </row>
    <row r="25" spans="1:22" ht="7.5" customHeight="1" thickTop="1" thickBot="1" x14ac:dyDescent="0.25">
      <c r="A25" s="21"/>
      <c r="B25" s="22"/>
      <c r="C25" s="21"/>
      <c r="D25" s="23"/>
      <c r="E25" s="24"/>
      <c r="F25" s="25"/>
      <c r="G25" s="24"/>
      <c r="H25" s="24"/>
      <c r="I25" s="95"/>
      <c r="J25" s="26"/>
      <c r="K25" s="95"/>
      <c r="L25" s="95"/>
      <c r="M25" s="95"/>
      <c r="N25" s="26"/>
      <c r="O25" s="26"/>
    </row>
    <row r="26" spans="1:22" ht="15.75" thickTop="1" x14ac:dyDescent="0.2">
      <c r="A26" s="126" t="s">
        <v>3</v>
      </c>
      <c r="B26" s="127"/>
      <c r="C26" s="127"/>
      <c r="D26" s="127"/>
      <c r="E26" s="43"/>
      <c r="F26" s="43"/>
      <c r="G26" s="43"/>
      <c r="H26" s="127" t="s">
        <v>4</v>
      </c>
      <c r="I26" s="127"/>
      <c r="J26" s="127"/>
      <c r="K26" s="127"/>
      <c r="L26" s="127"/>
      <c r="M26" s="127"/>
      <c r="N26" s="127"/>
      <c r="O26" s="128"/>
    </row>
    <row r="27" spans="1:22" ht="15" x14ac:dyDescent="0.2">
      <c r="A27" s="46" t="s">
        <v>78</v>
      </c>
      <c r="B27" s="32"/>
      <c r="C27" s="59"/>
      <c r="D27" s="47"/>
      <c r="E27" s="4"/>
      <c r="F27" s="4"/>
      <c r="G27" s="27"/>
      <c r="H27" s="28" t="s">
        <v>26</v>
      </c>
      <c r="I27" s="108">
        <v>1</v>
      </c>
      <c r="J27" s="62"/>
      <c r="K27" s="96"/>
      <c r="L27" s="96"/>
      <c r="M27" s="97"/>
      <c r="N27" s="28" t="s">
        <v>24</v>
      </c>
      <c r="O27" s="37">
        <f>COUNTIF(F$21:F134,"ЗМС")</f>
        <v>0</v>
      </c>
    </row>
    <row r="28" spans="1:22" ht="15" x14ac:dyDescent="0.2">
      <c r="A28" s="46" t="s">
        <v>79</v>
      </c>
      <c r="B28" s="32"/>
      <c r="C28" s="60"/>
      <c r="D28" s="47"/>
      <c r="E28" s="44"/>
      <c r="F28" s="44"/>
      <c r="G28" s="29"/>
      <c r="H28" s="28" t="s">
        <v>19</v>
      </c>
      <c r="I28" s="105">
        <f>I29+I33</f>
        <v>2</v>
      </c>
      <c r="J28" s="63"/>
      <c r="K28" s="98"/>
      <c r="L28" s="98"/>
      <c r="M28" s="99"/>
      <c r="N28" s="28" t="s">
        <v>17</v>
      </c>
      <c r="O28" s="37">
        <f>COUNTIF(F$21:F134,"МСМК")</f>
        <v>0</v>
      </c>
    </row>
    <row r="29" spans="1:22" ht="15" x14ac:dyDescent="0.2">
      <c r="A29" s="46" t="s">
        <v>80</v>
      </c>
      <c r="B29" s="32"/>
      <c r="C29" s="32"/>
      <c r="D29" s="47"/>
      <c r="E29" s="44"/>
      <c r="F29" s="44"/>
      <c r="G29" s="29"/>
      <c r="H29" s="28" t="s">
        <v>20</v>
      </c>
      <c r="I29" s="105">
        <f>I30+I31+I32</f>
        <v>2</v>
      </c>
      <c r="J29" s="63"/>
      <c r="K29" s="98"/>
      <c r="L29" s="98"/>
      <c r="M29" s="99"/>
      <c r="N29" s="28" t="s">
        <v>18</v>
      </c>
      <c r="O29" s="37">
        <f>COUNTIF(F$21:F24,"МС")</f>
        <v>0</v>
      </c>
    </row>
    <row r="30" spans="1:22" ht="15" x14ac:dyDescent="0.2">
      <c r="A30" s="46" t="s">
        <v>81</v>
      </c>
      <c r="B30" s="32"/>
      <c r="C30" s="32"/>
      <c r="D30" s="47"/>
      <c r="E30" s="44"/>
      <c r="F30" s="44"/>
      <c r="G30" s="29"/>
      <c r="H30" s="28" t="s">
        <v>21</v>
      </c>
      <c r="I30" s="105">
        <f>COUNT(A14:A89)</f>
        <v>2</v>
      </c>
      <c r="J30" s="63"/>
      <c r="K30" s="98"/>
      <c r="L30" s="98"/>
      <c r="M30" s="99"/>
      <c r="N30" s="28" t="s">
        <v>25</v>
      </c>
      <c r="O30" s="37">
        <f>COUNTIF(F$20:F24,"КМС")</f>
        <v>0</v>
      </c>
    </row>
    <row r="31" spans="1:22" ht="15" x14ac:dyDescent="0.2">
      <c r="A31" s="48"/>
      <c r="B31" s="32"/>
      <c r="C31" s="32"/>
      <c r="D31" s="47"/>
      <c r="E31" s="41"/>
      <c r="F31" s="41"/>
      <c r="G31" s="41"/>
      <c r="H31" s="28" t="s">
        <v>22</v>
      </c>
      <c r="I31" s="105">
        <f>COUNTIF(A14:A88,"НФ")</f>
        <v>0</v>
      </c>
      <c r="J31" s="63"/>
      <c r="K31" s="98"/>
      <c r="L31" s="98"/>
      <c r="M31" s="99"/>
      <c r="N31" s="28" t="s">
        <v>27</v>
      </c>
      <c r="O31" s="37">
        <f>COUNTIF(F$23:F135,"1 СР")</f>
        <v>2</v>
      </c>
    </row>
    <row r="32" spans="1:22" ht="15" x14ac:dyDescent="0.2">
      <c r="A32" s="49"/>
      <c r="B32" s="15"/>
      <c r="C32" s="14"/>
      <c r="D32" s="47"/>
      <c r="E32" s="41"/>
      <c r="F32" s="41"/>
      <c r="G32" s="41"/>
      <c r="H32" s="28" t="s">
        <v>29</v>
      </c>
      <c r="I32" s="105">
        <f>COUNTIF(A14:A88,"ДСКВ")</f>
        <v>0</v>
      </c>
      <c r="J32" s="63"/>
      <c r="K32" s="98"/>
      <c r="L32" s="98"/>
      <c r="M32" s="99"/>
      <c r="N32" s="28" t="s">
        <v>38</v>
      </c>
      <c r="O32" s="37">
        <f>COUNTIF(F$23:F136,"2 СР")</f>
        <v>0</v>
      </c>
    </row>
    <row r="33" spans="1:15" ht="15" x14ac:dyDescent="0.2">
      <c r="A33" s="31"/>
      <c r="B33" s="32"/>
      <c r="C33" s="32"/>
      <c r="D33" s="47"/>
      <c r="E33" s="44"/>
      <c r="F33" s="44"/>
      <c r="G33" s="29"/>
      <c r="H33" s="28" t="s">
        <v>23</v>
      </c>
      <c r="I33" s="105">
        <f>COUNTIF(A14:A88,"НС")</f>
        <v>0</v>
      </c>
      <c r="J33" s="64"/>
      <c r="K33" s="100"/>
      <c r="L33" s="100"/>
      <c r="M33" s="101"/>
      <c r="N33" s="28" t="s">
        <v>37</v>
      </c>
      <c r="O33" s="37">
        <f>COUNTIF(F$23:F137,"3 СР")</f>
        <v>0</v>
      </c>
    </row>
    <row r="34" spans="1:15" ht="5.25" customHeight="1" x14ac:dyDescent="0.2">
      <c r="A34" s="31"/>
      <c r="B34" s="32"/>
      <c r="C34" s="32"/>
      <c r="D34" s="32"/>
      <c r="E34" s="32"/>
      <c r="F34" s="32"/>
      <c r="G34" s="15"/>
      <c r="H34" s="15"/>
      <c r="I34" s="33"/>
      <c r="J34" s="33"/>
      <c r="K34" s="33"/>
      <c r="L34" s="33"/>
      <c r="M34" s="33"/>
      <c r="N34" s="34"/>
      <c r="O34" s="30"/>
    </row>
    <row r="35" spans="1:15" ht="15.75" x14ac:dyDescent="0.2">
      <c r="A35" s="129" t="s">
        <v>9</v>
      </c>
      <c r="B35" s="114"/>
      <c r="C35" s="114"/>
      <c r="D35" s="114"/>
      <c r="E35" s="114" t="s">
        <v>82</v>
      </c>
      <c r="F35" s="114"/>
      <c r="G35" s="114"/>
      <c r="H35" s="114" t="s">
        <v>35</v>
      </c>
      <c r="I35" s="114"/>
      <c r="J35" s="114"/>
      <c r="K35" s="114"/>
      <c r="L35" s="114"/>
      <c r="M35" s="114" t="s">
        <v>41</v>
      </c>
      <c r="N35" s="114"/>
      <c r="O35" s="133"/>
    </row>
    <row r="36" spans="1:15" x14ac:dyDescent="0.2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2"/>
    </row>
    <row r="37" spans="1:15" x14ac:dyDescent="0.2">
      <c r="A37" s="109"/>
      <c r="B37" s="110"/>
      <c r="C37" s="110"/>
      <c r="D37" s="110"/>
      <c r="E37" s="110"/>
      <c r="F37" s="110"/>
      <c r="G37" s="110"/>
      <c r="H37" s="110"/>
      <c r="I37" s="102"/>
      <c r="J37" s="110"/>
      <c r="K37" s="102"/>
      <c r="L37" s="102"/>
      <c r="M37" s="102"/>
      <c r="N37" s="110"/>
      <c r="O37" s="111"/>
    </row>
    <row r="38" spans="1:15" x14ac:dyDescent="0.2">
      <c r="A38" s="109"/>
      <c r="B38" s="110"/>
      <c r="C38" s="110"/>
      <c r="D38" s="110"/>
      <c r="E38" s="110"/>
      <c r="F38" s="110"/>
      <c r="G38" s="110"/>
      <c r="H38" s="110"/>
      <c r="I38" s="102"/>
      <c r="J38" s="110"/>
      <c r="K38" s="102"/>
      <c r="L38" s="102"/>
      <c r="M38" s="102"/>
      <c r="N38" s="110"/>
      <c r="O38" s="111"/>
    </row>
    <row r="39" spans="1:15" x14ac:dyDescent="0.2">
      <c r="A39" s="109"/>
      <c r="B39" s="110"/>
      <c r="C39" s="110"/>
      <c r="D39" s="110"/>
      <c r="E39" s="110"/>
      <c r="F39" s="110"/>
      <c r="G39" s="110"/>
      <c r="H39" s="110"/>
      <c r="I39" s="102"/>
      <c r="J39" s="110"/>
      <c r="K39" s="102"/>
      <c r="L39" s="102"/>
      <c r="M39" s="102"/>
      <c r="N39" s="110"/>
      <c r="O39" s="111"/>
    </row>
    <row r="40" spans="1:15" x14ac:dyDescent="0.2">
      <c r="A40" s="109"/>
      <c r="B40" s="110"/>
      <c r="C40" s="110"/>
      <c r="D40" s="110"/>
      <c r="E40" s="110"/>
      <c r="F40" s="110"/>
      <c r="G40" s="110"/>
      <c r="H40" s="110"/>
      <c r="I40" s="102"/>
      <c r="J40" s="110"/>
      <c r="K40" s="102"/>
      <c r="L40" s="102"/>
      <c r="M40" s="102"/>
      <c r="N40" s="110"/>
      <c r="O40" s="111"/>
    </row>
    <row r="41" spans="1:15" ht="13.5" thickBot="1" x14ac:dyDescent="0.25">
      <c r="A41" s="125" t="str">
        <f>H16</f>
        <v>ДЫШАКОВ А.С.(ВК, г.Москва)</v>
      </c>
      <c r="B41" s="112"/>
      <c r="C41" s="112"/>
      <c r="D41" s="112"/>
      <c r="E41" s="112" t="str">
        <f>H17</f>
        <v>МАЛАХОВ Р.А. (1 кат., г. Ижевск)</v>
      </c>
      <c r="F41" s="112"/>
      <c r="G41" s="112"/>
      <c r="H41" s="112"/>
      <c r="I41" s="112"/>
      <c r="J41" s="112"/>
      <c r="K41" s="112"/>
      <c r="L41" s="112"/>
      <c r="M41" s="112"/>
      <c r="N41" s="112"/>
      <c r="O41" s="113"/>
    </row>
    <row r="42" spans="1:15" ht="13.5" thickTop="1" x14ac:dyDescent="0.2"/>
  </sheetData>
  <mergeCells count="41">
    <mergeCell ref="A36:E36"/>
    <mergeCell ref="F36:O36"/>
    <mergeCell ref="A41:D41"/>
    <mergeCell ref="E41:G41"/>
    <mergeCell ref="H41:L41"/>
    <mergeCell ref="M41:O41"/>
    <mergeCell ref="O21:O22"/>
    <mergeCell ref="A26:D26"/>
    <mergeCell ref="H26:O26"/>
    <mergeCell ref="A35:D35"/>
    <mergeCell ref="E35:G35"/>
    <mergeCell ref="H35:L35"/>
    <mergeCell ref="M35:O35"/>
    <mergeCell ref="G21:G22"/>
    <mergeCell ref="H21:H22"/>
    <mergeCell ref="I21:J22"/>
    <mergeCell ref="K21:L21"/>
    <mergeCell ref="M21:M22"/>
    <mergeCell ref="N21:N22"/>
    <mergeCell ref="A14:D14"/>
    <mergeCell ref="A15:H15"/>
    <mergeCell ref="I15:O15"/>
    <mergeCell ref="I16:O16"/>
    <mergeCell ref="A21:A22"/>
    <mergeCell ref="B21:B22"/>
    <mergeCell ref="C21:C22"/>
    <mergeCell ref="D21:D22"/>
    <mergeCell ref="E21:E22"/>
    <mergeCell ref="F21:F22"/>
    <mergeCell ref="A8:O8"/>
    <mergeCell ref="A9:O9"/>
    <mergeCell ref="A10:O10"/>
    <mergeCell ref="A11:O11"/>
    <mergeCell ref="A12:O12"/>
    <mergeCell ref="A13:D13"/>
    <mergeCell ref="A1:O1"/>
    <mergeCell ref="A2:O2"/>
    <mergeCell ref="A4:O4"/>
    <mergeCell ref="A5:O5"/>
    <mergeCell ref="A6:O6"/>
    <mergeCell ref="A7:O7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мужчины</vt:lpstr>
      <vt:lpstr>женщины</vt:lpstr>
      <vt:lpstr>юниоры 17-18</vt:lpstr>
      <vt:lpstr>юноши 15-16</vt:lpstr>
      <vt:lpstr>юноши 13-14</vt:lpstr>
      <vt:lpstr>женщины!Заголовки_для_печати</vt:lpstr>
      <vt:lpstr>мужчины!Заголовки_для_печати</vt:lpstr>
      <vt:lpstr>'юниоры 17-18'!Заголовки_для_печати</vt:lpstr>
      <vt:lpstr>'юноши 13-14'!Заголовки_для_печати</vt:lpstr>
      <vt:lpstr>'юноши 15-16'!Заголовки_для_печати</vt:lpstr>
      <vt:lpstr>женщины!Область_печати</vt:lpstr>
      <vt:lpstr>мужчины!Область_печати</vt:lpstr>
      <vt:lpstr>'юниоры 17-18'!Область_печати</vt:lpstr>
      <vt:lpstr>'юноши 13-14'!Область_печати</vt:lpstr>
      <vt:lpstr>'юноши 15-16'!Область_печати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2021-12-27T09:05:51Z</cp:lastPrinted>
  <dcterms:created xsi:type="dcterms:W3CDTF">1996-10-08T23:32:33Z</dcterms:created>
  <dcterms:modified xsi:type="dcterms:W3CDTF">2023-04-13T07:36:32Z</dcterms:modified>
</cp:coreProperties>
</file>