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Гит с ходу 200 м юноши 15-16" sheetId="92" r:id="rId1"/>
  </sheets>
  <externalReferences>
    <externalReference r:id="rId2"/>
  </externalReferences>
  <definedNames>
    <definedName name="_xlnm.Print_Titles" localSheetId="0">'Гит с ходу 200 м юноши 15-16'!$21:$21</definedName>
    <definedName name="_xlnm.Print_Area" localSheetId="0">'Гит с ходу 200 м юноши 15-16'!$A$1:$M$90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92" l="1"/>
  <c r="E78" i="92"/>
  <c r="D78" i="92"/>
  <c r="C78" i="92"/>
  <c r="G77" i="92"/>
  <c r="E77" i="92"/>
  <c r="D77" i="92"/>
  <c r="C77" i="92"/>
  <c r="G76" i="92"/>
  <c r="E76" i="92"/>
  <c r="D76" i="92"/>
  <c r="C76" i="92"/>
  <c r="G75" i="92"/>
  <c r="E75" i="92"/>
  <c r="D75" i="92"/>
  <c r="C75" i="92"/>
  <c r="G74" i="92"/>
  <c r="E74" i="92"/>
  <c r="D74" i="92"/>
  <c r="C74" i="92"/>
  <c r="G73" i="92"/>
  <c r="E73" i="92"/>
  <c r="D73" i="92"/>
  <c r="C73" i="92"/>
  <c r="G72" i="92"/>
  <c r="E72" i="92"/>
  <c r="D72" i="92"/>
  <c r="C72" i="92"/>
  <c r="G71" i="92"/>
  <c r="E71" i="92"/>
  <c r="D71" i="92"/>
  <c r="C71" i="92"/>
  <c r="G70" i="92"/>
  <c r="E70" i="92"/>
  <c r="D70" i="92"/>
  <c r="C70" i="92"/>
  <c r="G69" i="92"/>
  <c r="E69" i="92"/>
  <c r="D69" i="92"/>
  <c r="C69" i="92"/>
  <c r="G68" i="92"/>
  <c r="E68" i="92"/>
  <c r="D68" i="92"/>
  <c r="C68" i="92"/>
  <c r="G67" i="92"/>
  <c r="E67" i="92"/>
  <c r="D67" i="92"/>
  <c r="C67" i="92"/>
  <c r="G66" i="92"/>
  <c r="E66" i="92"/>
  <c r="D66" i="92"/>
  <c r="C66" i="92"/>
  <c r="G65" i="92"/>
  <c r="E65" i="92"/>
  <c r="D65" i="92"/>
  <c r="C65" i="92"/>
  <c r="G64" i="92"/>
  <c r="E64" i="92"/>
  <c r="D64" i="92"/>
  <c r="C64" i="92"/>
  <c r="G63" i="92"/>
  <c r="F63" i="92"/>
  <c r="E63" i="92"/>
  <c r="D63" i="92"/>
  <c r="C63" i="92"/>
  <c r="G62" i="92"/>
  <c r="E62" i="92"/>
  <c r="D62" i="92"/>
  <c r="C62" i="92"/>
  <c r="G61" i="92"/>
  <c r="E61" i="92"/>
  <c r="D61" i="92"/>
  <c r="C61" i="92"/>
  <c r="G60" i="92"/>
  <c r="E60" i="92"/>
  <c r="D60" i="92"/>
  <c r="C60" i="92"/>
  <c r="G59" i="92"/>
  <c r="E59" i="92"/>
  <c r="D59" i="92"/>
  <c r="C59" i="92"/>
  <c r="G58" i="92"/>
  <c r="E58" i="92"/>
  <c r="D58" i="92"/>
  <c r="C58" i="92"/>
  <c r="G57" i="92"/>
  <c r="E57" i="92"/>
  <c r="D57" i="92"/>
  <c r="C57" i="92"/>
  <c r="G56" i="92"/>
  <c r="E56" i="92"/>
  <c r="D56" i="92"/>
  <c r="C56" i="92"/>
  <c r="G55" i="92"/>
  <c r="F55" i="92"/>
  <c r="E55" i="92"/>
  <c r="D55" i="92"/>
  <c r="C55" i="92"/>
  <c r="G54" i="92"/>
  <c r="F54" i="92"/>
  <c r="E54" i="92"/>
  <c r="D54" i="92"/>
  <c r="C54" i="92"/>
  <c r="G53" i="92"/>
  <c r="F53" i="92"/>
  <c r="E53" i="92"/>
  <c r="D53" i="92"/>
  <c r="C53" i="92"/>
  <c r="G52" i="92"/>
  <c r="F52" i="92"/>
  <c r="E52" i="92"/>
  <c r="D52" i="92"/>
  <c r="C52" i="92"/>
  <c r="G51" i="92"/>
  <c r="F51" i="92"/>
  <c r="E51" i="92"/>
  <c r="D51" i="92"/>
  <c r="C51" i="92"/>
  <c r="G50" i="92"/>
  <c r="E50" i="92"/>
  <c r="D50" i="92"/>
  <c r="C50" i="92"/>
  <c r="G49" i="92"/>
  <c r="F49" i="92"/>
  <c r="E49" i="92"/>
  <c r="D49" i="92"/>
  <c r="C49" i="92"/>
  <c r="G48" i="92"/>
  <c r="E48" i="92"/>
  <c r="D48" i="92"/>
  <c r="C48" i="92"/>
  <c r="G47" i="92"/>
  <c r="E47" i="92"/>
  <c r="D47" i="92"/>
  <c r="C47" i="92"/>
  <c r="G46" i="92"/>
  <c r="E46" i="92"/>
  <c r="D46" i="92"/>
  <c r="C46" i="92"/>
  <c r="G45" i="92"/>
  <c r="F45" i="92"/>
  <c r="E45" i="92"/>
  <c r="D45" i="92"/>
  <c r="C45" i="92"/>
  <c r="G44" i="92"/>
  <c r="E44" i="92"/>
  <c r="D44" i="92"/>
  <c r="C44" i="92"/>
  <c r="G43" i="92"/>
  <c r="F43" i="92"/>
  <c r="E43" i="92"/>
  <c r="D43" i="92"/>
  <c r="C43" i="92"/>
  <c r="G42" i="92"/>
  <c r="E42" i="92"/>
  <c r="D42" i="92"/>
  <c r="C42" i="92"/>
  <c r="G41" i="92"/>
  <c r="E41" i="92"/>
  <c r="D41" i="92"/>
  <c r="C41" i="92"/>
  <c r="G40" i="92"/>
  <c r="F40" i="92"/>
  <c r="E40" i="92"/>
  <c r="D40" i="92"/>
  <c r="C40" i="92"/>
  <c r="G39" i="92"/>
  <c r="E39" i="92"/>
  <c r="D39" i="92"/>
  <c r="C39" i="92"/>
  <c r="G38" i="92"/>
  <c r="F38" i="92"/>
  <c r="E38" i="92"/>
  <c r="D38" i="92"/>
  <c r="C38" i="92"/>
  <c r="G37" i="92"/>
  <c r="F37" i="92"/>
  <c r="E37" i="92"/>
  <c r="D37" i="92"/>
  <c r="C37" i="92"/>
  <c r="G36" i="92"/>
  <c r="F36" i="92"/>
  <c r="E36" i="92"/>
  <c r="D36" i="92"/>
  <c r="C36" i="92"/>
  <c r="G35" i="92"/>
  <c r="F35" i="92"/>
  <c r="E35" i="92"/>
  <c r="D35" i="92"/>
  <c r="C35" i="92"/>
  <c r="G34" i="92"/>
  <c r="F34" i="92"/>
  <c r="E34" i="92"/>
  <c r="D34" i="92"/>
  <c r="C34" i="92"/>
  <c r="G33" i="92"/>
  <c r="F33" i="92"/>
  <c r="E33" i="92"/>
  <c r="D33" i="92"/>
  <c r="C33" i="92"/>
  <c r="G32" i="92"/>
  <c r="F32" i="92"/>
  <c r="E32" i="92"/>
  <c r="D32" i="92"/>
  <c r="C32" i="92"/>
  <c r="G31" i="92"/>
  <c r="E31" i="92"/>
  <c r="D31" i="92"/>
  <c r="C31" i="92"/>
  <c r="G30" i="92"/>
  <c r="F30" i="92"/>
  <c r="E30" i="92"/>
  <c r="D30" i="92"/>
  <c r="C30" i="92"/>
  <c r="G29" i="92"/>
  <c r="F29" i="92"/>
  <c r="E29" i="92"/>
  <c r="D29" i="92"/>
  <c r="C29" i="92"/>
  <c r="G28" i="92"/>
  <c r="F28" i="92"/>
  <c r="E28" i="92"/>
  <c r="D28" i="92"/>
  <c r="C28" i="92"/>
  <c r="G27" i="92"/>
  <c r="F27" i="92"/>
  <c r="E27" i="92"/>
  <c r="D27" i="92"/>
  <c r="C27" i="92"/>
  <c r="G26" i="92"/>
  <c r="F26" i="92"/>
  <c r="E26" i="92"/>
  <c r="D26" i="92"/>
  <c r="C26" i="92"/>
  <c r="G25" i="92"/>
  <c r="F25" i="92"/>
  <c r="E25" i="92"/>
  <c r="D25" i="92"/>
  <c r="C25" i="92"/>
  <c r="G24" i="92"/>
  <c r="F24" i="92"/>
  <c r="E24" i="92"/>
  <c r="D24" i="92"/>
  <c r="C24" i="92"/>
  <c r="G23" i="92"/>
  <c r="F23" i="92"/>
  <c r="E23" i="92"/>
  <c r="D23" i="92"/>
  <c r="C23" i="92"/>
  <c r="J71" i="92"/>
  <c r="K71" i="92" s="1"/>
  <c r="J72" i="92"/>
  <c r="K72" i="92" s="1"/>
  <c r="J73" i="92"/>
  <c r="K73" i="92" s="1"/>
  <c r="J74" i="92"/>
  <c r="K74" i="92" s="1"/>
  <c r="J90" i="92" l="1"/>
  <c r="G90" i="92"/>
  <c r="D90" i="92"/>
  <c r="J44" i="92" l="1"/>
  <c r="K44" i="92" s="1"/>
  <c r="J45" i="92"/>
  <c r="K45" i="92" s="1"/>
  <c r="J46" i="92"/>
  <c r="K46" i="92" s="1"/>
  <c r="J47" i="92"/>
  <c r="K47" i="92" s="1"/>
  <c r="J48" i="92"/>
  <c r="K48" i="92" s="1"/>
  <c r="J49" i="92"/>
  <c r="K49" i="92" s="1"/>
  <c r="J50" i="92"/>
  <c r="K50" i="92" s="1"/>
  <c r="J51" i="92"/>
  <c r="K51" i="92" s="1"/>
  <c r="J52" i="92"/>
  <c r="K52" i="92" s="1"/>
  <c r="J53" i="92"/>
  <c r="K53" i="92" s="1"/>
  <c r="J54" i="92"/>
  <c r="K54" i="92" s="1"/>
  <c r="J55" i="92"/>
  <c r="K55" i="92" s="1"/>
  <c r="J56" i="92"/>
  <c r="K56" i="92" s="1"/>
  <c r="J57" i="92"/>
  <c r="K57" i="92" s="1"/>
  <c r="J58" i="92"/>
  <c r="K58" i="92" s="1"/>
  <c r="J59" i="92"/>
  <c r="K59" i="92"/>
  <c r="J60" i="92"/>
  <c r="K60" i="92" s="1"/>
  <c r="J61" i="92"/>
  <c r="K61" i="92" s="1"/>
  <c r="J62" i="92"/>
  <c r="K62" i="92" s="1"/>
  <c r="J63" i="92"/>
  <c r="K63" i="92" s="1"/>
  <c r="J64" i="92"/>
  <c r="K64" i="92" s="1"/>
  <c r="J65" i="92"/>
  <c r="K65" i="92" s="1"/>
  <c r="J66" i="92"/>
  <c r="K66" i="92" s="1"/>
  <c r="J67" i="92"/>
  <c r="K67" i="92" s="1"/>
  <c r="J68" i="92"/>
  <c r="K68" i="92" s="1"/>
  <c r="J69" i="92"/>
  <c r="K69" i="92" s="1"/>
  <c r="J70" i="92"/>
  <c r="K70" i="92" s="1"/>
  <c r="J75" i="92"/>
  <c r="K75" i="92" s="1"/>
  <c r="J76" i="92"/>
  <c r="K76" i="92" s="1"/>
  <c r="J77" i="92"/>
  <c r="K77" i="92" s="1"/>
  <c r="J43" i="92"/>
  <c r="K43" i="92" s="1"/>
  <c r="J42" i="92"/>
  <c r="K42" i="92" s="1"/>
  <c r="J41" i="92"/>
  <c r="K41" i="92" s="1"/>
  <c r="J40" i="92"/>
  <c r="K40" i="92" s="1"/>
  <c r="J39" i="92"/>
  <c r="K39" i="92" s="1"/>
  <c r="J38" i="92"/>
  <c r="K38" i="92" s="1"/>
  <c r="J37" i="92"/>
  <c r="K37" i="92" s="1"/>
  <c r="J36" i="92"/>
  <c r="K36" i="92" s="1"/>
  <c r="J35" i="92"/>
  <c r="K35" i="92" s="1"/>
  <c r="J34" i="92"/>
  <c r="K34" i="92" s="1"/>
  <c r="J33" i="92"/>
  <c r="K33" i="92" s="1"/>
  <c r="J32" i="92"/>
  <c r="K32" i="92" s="1"/>
  <c r="J31" i="92"/>
  <c r="K31" i="92" s="1"/>
  <c r="J30" i="92"/>
  <c r="K30" i="92" s="1"/>
  <c r="J29" i="92"/>
  <c r="K29" i="92" s="1"/>
  <c r="J28" i="92"/>
  <c r="K28" i="92" s="1"/>
  <c r="J27" i="92"/>
  <c r="K27" i="92" s="1"/>
  <c r="J26" i="92"/>
  <c r="K26" i="92" s="1"/>
  <c r="J25" i="92"/>
  <c r="K25" i="92" s="1"/>
  <c r="J24" i="92"/>
  <c r="K24" i="92" s="1"/>
  <c r="J23" i="92"/>
  <c r="K23" i="92" s="1"/>
</calcChain>
</file>

<file path=xl/sharedStrings.xml><?xml version="1.0" encoding="utf-8"?>
<sst xmlns="http://schemas.openxmlformats.org/spreadsheetml/2006/main" count="81" uniqueCount="52">
  <si>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</si>
  <si>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</si>
  <si>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</si>
  <si>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</si>
  <si>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</si>
  <si>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</si>
  <si>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</si>
  <si>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</si>
  <si>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</si>
  <si>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</si>
  <si>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</si>
  <si>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</si>
  <si>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</si>
  <si>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</si>
  <si>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</si>
  <si>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</si>
  <si>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</si>
  <si>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</si>
  <si>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</si>
  <si>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</si>
  <si>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</si>
  <si>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</si>
  <si>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РЕЗУЛЬТАТ</t>
  </si>
  <si>
    <t>СКОРОСТЬ км/ч</t>
  </si>
  <si>
    <t>ГЛАВНЫЙ СЕКРЕТАРЬ</t>
  </si>
  <si>
    <t>СУДЬЯ НА ФИНИШЕ</t>
  </si>
  <si>
    <t>ИТОГОВЫЙ ПРОТОКОЛ</t>
  </si>
  <si>
    <t>трек - гит с ходу 200 м</t>
  </si>
  <si>
    <t>НАЧАЛО ГОНКИ:</t>
  </si>
  <si>
    <t>ОКОНЧАНИЕ ГОНКИ:</t>
  </si>
  <si>
    <t>0-100 м</t>
  </si>
  <si>
    <t>100-200 м</t>
  </si>
  <si>
    <t>Департамент спорта города Москвы</t>
  </si>
  <si>
    <t>РСОО "Федерация велосипедного спорта в городе Москве"</t>
  </si>
  <si>
    <t>ПЕРВЕНСТВО РОССИИ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</si>
  <si>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</si>
  <si>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</si>
  <si>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</si>
  <si>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</si>
  <si>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</si>
  <si>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</si>
  <si>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1 СР</t>
  </si>
  <si>
    <t>3 СР</t>
  </si>
  <si>
    <t>2 СР</t>
  </si>
  <si>
    <t>Температура:</t>
  </si>
  <si>
    <t>Влажность:</t>
  </si>
  <si>
    <t>№ ВРВС:  0080221811Я</t>
  </si>
  <si>
    <t>ВРЕМЯ ПРОМЕЖУТОЧНЫХ ОТРЕЗКОВ</t>
  </si>
  <si>
    <t>НС</t>
  </si>
  <si>
    <t>Юниоры 17-18 лет</t>
  </si>
  <si>
    <t>№ ЕКП 2023: 26284</t>
  </si>
  <si>
    <t>ДАТА ПРОВЕДЕНИЯ: 20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</si>
</sst>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:ss.00"/>
    <numFmt numFmtId="165" formatCode="0.0"/>
    <numFmt numFmtId="166" formatCode="m:ss.000"/>
    <numFmt numFmtId="167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8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right" vertical="center"/>
    </xf>
    <xf numFmtId="165" fontId="16" fillId="0" borderId="1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4" xfId="2" applyNumberFormat="1" applyFont="1" applyBorder="1" applyAlignment="1">
      <alignment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6" fillId="2" borderId="29" xfId="3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166" fontId="18" fillId="0" borderId="29" xfId="8" applyNumberFormat="1" applyFont="1" applyFill="1" applyBorder="1" applyAlignment="1">
      <alignment horizontal="center" vertical="center" wrapText="1"/>
    </xf>
    <xf numFmtId="167" fontId="18" fillId="0" borderId="29" xfId="0" applyNumberFormat="1" applyFont="1" applyBorder="1" applyAlignment="1">
      <alignment horizontal="center" vertical="center"/>
    </xf>
    <xf numFmtId="0" fontId="18" fillId="0" borderId="29" xfId="0" applyNumberFormat="1" applyFont="1" applyFill="1" applyBorder="1" applyAlignment="1" applyProtection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166" fontId="5" fillId="0" borderId="29" xfId="0" applyNumberFormat="1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2" fontId="6" fillId="2" borderId="25" xfId="3" applyNumberFormat="1" applyFont="1" applyFill="1" applyBorder="1" applyAlignment="1">
      <alignment horizontal="center" vertical="center" wrapText="1"/>
    </xf>
    <xf numFmtId="2" fontId="6" fillId="2" borderId="29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6" fillId="2" borderId="25" xfId="3" applyNumberFormat="1" applyFont="1" applyFill="1" applyBorder="1" applyAlignment="1">
      <alignment horizontal="center" vertical="center" wrapText="1"/>
    </xf>
    <xf numFmtId="14" fontId="6" fillId="2" borderId="29" xfId="3" applyNumberFormat="1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left" vertical="center"/>
    </xf>
    <xf numFmtId="164" fontId="16" fillId="0" borderId="4" xfId="0" applyNumberFormat="1" applyFont="1" applyBorder="1" applyAlignment="1">
      <alignment horizontal="left" vertical="center"/>
    </xf>
    <xf numFmtId="164" fontId="16" fillId="0" borderId="16" xfId="0" applyNumberFormat="1" applyFont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left" vertical="center"/>
    </xf>
    <xf numFmtId="164" fontId="16" fillId="0" borderId="18" xfId="0" applyNumberFormat="1" applyFont="1" applyBorder="1" applyAlignment="1">
      <alignment horizontal="left" vertical="center"/>
    </xf>
    <xf numFmtId="0" fontId="20" fillId="3" borderId="29" xfId="0" applyFont="1" applyFill="1" applyBorder="1" applyAlignment="1">
      <alignment horizontal="center" vertical="center"/>
    </xf>
    <xf numFmtId="14" fontId="20" fillId="3" borderId="29" xfId="0" applyNumberFormat="1" applyFont="1" applyFill="1" applyBorder="1" applyAlignment="1">
      <alignment horizontal="center" vertical="center"/>
    </xf>
    <xf numFmtId="0" fontId="20" fillId="3" borderId="29" xfId="0" applyNumberFormat="1" applyFont="1" applyFill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E4E284C-255E-40E0-8EDD-EAF50DAD1424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371732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81AF6B1-F654-4065-BF74-9E2FB50A8F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11</xdr:col>
      <xdr:colOff>176694</xdr:colOff>
      <xdr:row>0</xdr:row>
      <xdr:rowOff>77304</xdr:rowOff>
    </xdr:from>
    <xdr:to>
      <xdr:col>12</xdr:col>
      <xdr:colOff>784085</xdr:colOff>
      <xdr:row>2</xdr:row>
      <xdr:rowOff>209826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13596DE0-2348-43FD-8282-ADF84AAFB169}"/>
            </a:ext>
          </a:extLst>
        </xdr:cNvPr>
        <xdr:cNvGrpSpPr/>
      </xdr:nvGrpSpPr>
      <xdr:grpSpPr>
        <a:xfrm>
          <a:off x="11054520" y="77304"/>
          <a:ext cx="1490869" cy="65708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5B4201D4-147B-4A9C-861F-051518E7D5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1A24F377-DABC-4E0E-B531-CA3309101B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60;&#1083;&#1077;&#1096;&#1082;&#1072;/2023/&#1063;&#1056;%2019-23.10.2023/&#1052;&#1086;&#1089;&#1082;&#1074;&#1072;%20&#1063;&#1056;,%20&#1055;&#1056;%20&#1080;%20&#1042;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Юниоры 17-18"/>
      <sheetName val="Спринт жен Итог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 refreshError="1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view="pageBreakPreview" topLeftCell="A25" zoomScale="69" zoomScaleNormal="90" zoomScaleSheetLayoutView="69" workbookViewId="0">
      <selection activeCell="P77" sqref="P77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2.42578125" style="10" customWidth="1"/>
    <col min="4" max="4" width="30.7109375" style="1" customWidth="1"/>
    <col min="5" max="5" width="12.28515625" style="36" customWidth="1"/>
    <col min="6" max="6" width="8.7109375" style="1" customWidth="1"/>
    <col min="7" max="7" width="26.28515625" style="1" customWidth="1"/>
    <col min="8" max="10" width="15.85546875" style="1" customWidth="1"/>
    <col min="11" max="11" width="10.28515625" style="1" customWidth="1"/>
    <col min="12" max="12" width="13.28515625" style="1" customWidth="1"/>
    <col min="13" max="13" width="14.28515625" style="1" customWidth="1"/>
    <col min="14" max="16384" width="9.28515625" style="1"/>
  </cols>
  <sheetData>
    <row r="1" spans="1:13" ht="21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1" customHeight="1" x14ac:dyDescent="0.2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1" customHeight="1" x14ac:dyDescent="0.2">
      <c r="A3" s="103" t="s">
        <v>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1" customHeight="1" x14ac:dyDescent="0.2">
      <c r="A4" s="103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3.15" customHeight="1" x14ac:dyDescent="0.2"/>
    <row r="6" spans="1:13" s="2" customFormat="1" ht="20.25" customHeight="1" x14ac:dyDescent="0.2">
      <c r="A6" s="111" t="s">
        <v>34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s="2" customFormat="1" ht="18" customHeight="1" x14ac:dyDescent="0.2">
      <c r="A7" s="107" t="s">
        <v>13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s="2" customFormat="1" ht="6" customHeight="1" thickBot="1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23.65" customHeight="1" thickTop="1" x14ac:dyDescent="0.2">
      <c r="A9" s="95" t="s">
        <v>26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3" ht="18" customHeight="1" x14ac:dyDescent="0.2">
      <c r="A10" s="108" t="s">
        <v>27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</row>
    <row r="11" spans="1:13" ht="19.5" customHeight="1" x14ac:dyDescent="0.2">
      <c r="A11" s="108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12" customHeight="1" x14ac:dyDescent="0.2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1:13" ht="15.75" x14ac:dyDescent="0.2">
      <c r="A13" s="50" t="s">
        <v>35</v>
      </c>
      <c r="B13" s="14"/>
      <c r="C13" s="29"/>
      <c r="D13" s="28"/>
      <c r="E13" s="30"/>
      <c r="F13" s="3"/>
      <c r="G13" s="38" t="s">
        <v>28</v>
      </c>
      <c r="H13" s="3"/>
      <c r="I13" s="3"/>
      <c r="J13" s="3"/>
      <c r="K13" s="3"/>
      <c r="L13" s="21"/>
      <c r="M13" s="22" t="s">
        <v>46</v>
      </c>
    </row>
    <row r="14" spans="1:13" ht="15.75" x14ac:dyDescent="0.2">
      <c r="A14" s="12" t="s">
        <v>51</v>
      </c>
      <c r="B14" s="9"/>
      <c r="C14" s="9"/>
      <c r="D14" s="37"/>
      <c r="E14" s="31"/>
      <c r="F14" s="4"/>
      <c r="G14" s="39" t="s">
        <v>29</v>
      </c>
      <c r="H14" s="4"/>
      <c r="I14" s="4"/>
      <c r="J14" s="4"/>
      <c r="K14" s="4"/>
      <c r="L14" s="23"/>
      <c r="M14" s="24" t="s">
        <v>50</v>
      </c>
    </row>
    <row r="15" spans="1:13" ht="15" x14ac:dyDescent="0.2">
      <c r="A15" s="98" t="s">
        <v>6</v>
      </c>
      <c r="B15" s="99"/>
      <c r="C15" s="99"/>
      <c r="D15" s="99"/>
      <c r="E15" s="99"/>
      <c r="F15" s="99"/>
      <c r="G15" s="100"/>
      <c r="H15" s="101" t="s">
        <v>1</v>
      </c>
      <c r="I15" s="99"/>
      <c r="J15" s="99"/>
      <c r="K15" s="99"/>
      <c r="L15" s="99"/>
      <c r="M15" s="102"/>
    </row>
    <row r="16" spans="1:13" ht="15" x14ac:dyDescent="0.2">
      <c r="A16" s="13"/>
      <c r="B16" s="18"/>
      <c r="C16" s="18"/>
      <c r="D16" s="7"/>
      <c r="E16" s="32"/>
      <c r="F16" s="7"/>
      <c r="G16" s="8" t="s">
        <v>20</v>
      </c>
      <c r="H16" s="77" t="s">
        <v>37</v>
      </c>
      <c r="I16" s="78"/>
      <c r="J16" s="78"/>
      <c r="K16" s="78"/>
      <c r="L16" s="78"/>
      <c r="M16" s="79"/>
    </row>
    <row r="17" spans="1:13" ht="15" x14ac:dyDescent="0.2">
      <c r="A17" s="13" t="s">
        <v>14</v>
      </c>
      <c r="B17" s="17"/>
      <c r="C17" s="17"/>
      <c r="D17" s="5"/>
      <c r="F17" s="5"/>
      <c r="G17" s="27" t="s">
        <v>38</v>
      </c>
      <c r="H17" s="117" t="s">
        <v>21</v>
      </c>
      <c r="I17" s="118"/>
      <c r="J17" s="118"/>
      <c r="K17" s="118"/>
      <c r="L17" s="118"/>
      <c r="M17" s="119"/>
    </row>
    <row r="18" spans="1:13" ht="15" x14ac:dyDescent="0.2">
      <c r="A18" s="13" t="s">
        <v>15</v>
      </c>
      <c r="B18" s="18"/>
      <c r="C18" s="18"/>
      <c r="D18" s="6"/>
      <c r="E18" s="32"/>
      <c r="F18" s="7"/>
      <c r="G18" s="27" t="s">
        <v>39</v>
      </c>
      <c r="H18" s="117" t="s">
        <v>36</v>
      </c>
      <c r="I18" s="118"/>
      <c r="J18" s="118"/>
      <c r="K18" s="118"/>
      <c r="L18" s="118"/>
      <c r="M18" s="119"/>
    </row>
    <row r="19" spans="1:13" ht="15.75" thickBot="1" x14ac:dyDescent="0.25">
      <c r="A19" s="20" t="s">
        <v>12</v>
      </c>
      <c r="B19" s="16"/>
      <c r="C19" s="16"/>
      <c r="D19" s="15"/>
      <c r="E19" s="33"/>
      <c r="F19" s="19"/>
      <c r="G19" s="60" t="s">
        <v>40</v>
      </c>
      <c r="H19" s="123" t="s">
        <v>18</v>
      </c>
      <c r="I19" s="124"/>
      <c r="J19" s="54"/>
      <c r="K19" s="54">
        <v>0.2</v>
      </c>
      <c r="L19" s="51"/>
      <c r="M19" s="53"/>
    </row>
    <row r="20" spans="1:13" ht="6.75" customHeight="1" thickTop="1" thickBot="1" x14ac:dyDescent="0.25"/>
    <row r="21" spans="1:13" ht="27" customHeight="1" thickTop="1" x14ac:dyDescent="0.2">
      <c r="A21" s="90" t="s">
        <v>4</v>
      </c>
      <c r="B21" s="88" t="s">
        <v>9</v>
      </c>
      <c r="C21" s="88" t="s">
        <v>19</v>
      </c>
      <c r="D21" s="88" t="s">
        <v>2</v>
      </c>
      <c r="E21" s="115" t="s">
        <v>17</v>
      </c>
      <c r="F21" s="88" t="s">
        <v>5</v>
      </c>
      <c r="G21" s="88" t="s">
        <v>10</v>
      </c>
      <c r="H21" s="82" t="s">
        <v>47</v>
      </c>
      <c r="I21" s="83"/>
      <c r="J21" s="88" t="s">
        <v>22</v>
      </c>
      <c r="K21" s="80" t="s">
        <v>23</v>
      </c>
      <c r="L21" s="82" t="s">
        <v>16</v>
      </c>
      <c r="M21" s="121" t="s">
        <v>11</v>
      </c>
    </row>
    <row r="22" spans="1:13" ht="20.25" customHeight="1" x14ac:dyDescent="0.2">
      <c r="A22" s="91"/>
      <c r="B22" s="89"/>
      <c r="C22" s="89"/>
      <c r="D22" s="89"/>
      <c r="E22" s="116"/>
      <c r="F22" s="89"/>
      <c r="G22" s="89"/>
      <c r="H22" s="61" t="s">
        <v>30</v>
      </c>
      <c r="I22" s="61" t="s">
        <v>31</v>
      </c>
      <c r="J22" s="89"/>
      <c r="K22" s="81"/>
      <c r="L22" s="120"/>
      <c r="M22" s="122"/>
    </row>
    <row r="23" spans="1:13" s="70" customFormat="1" ht="18" customHeight="1" x14ac:dyDescent="0.2">
      <c r="A23" s="65">
        <v>1</v>
      </c>
      <c r="B23" s="125">
        <v>101</v>
      </c>
      <c r="C23" s="125">
        <f>VLOOKUP(B23,[1]Список!$A$1:$F$656,2,0)</f>
        <v>10083104530</v>
      </c>
      <c r="D23" s="127" t="str">
        <f>VLOOKUP(B23,[1]Список!$A$1:$F$656,3,0)</f>
        <v>ГИРИЛОВИЧ Игорь</v>
      </c>
      <c r="E23" s="126">
        <f>VLOOKUP(B23,[1]Список!$A$1:$F$656,4,0)</f>
        <v>38427</v>
      </c>
      <c r="F23" s="125" t="str">
        <f>VLOOKUP(B23,[1]Список!$A$1:$F$656,5,0)</f>
        <v>МС</v>
      </c>
      <c r="G23" s="125" t="str">
        <f>VLOOKUP(B23,[1]Список!$A$1:$F$656,6,0)</f>
        <v>Тульская область</v>
      </c>
      <c r="H23" s="72">
        <v>5.6053240740740744E-5</v>
      </c>
      <c r="I23" s="72">
        <v>5.7696759259259263E-5</v>
      </c>
      <c r="J23" s="66">
        <f>SUM(H23,I23)</f>
        <v>1.1375E-4</v>
      </c>
      <c r="K23" s="67">
        <f>$K$19/((J23*24))</f>
        <v>73.26007326007327</v>
      </c>
      <c r="L23" s="68"/>
      <c r="M23" s="69"/>
    </row>
    <row r="24" spans="1:13" s="70" customFormat="1" ht="18" customHeight="1" x14ac:dyDescent="0.2">
      <c r="A24" s="65">
        <v>2</v>
      </c>
      <c r="B24" s="125">
        <v>106</v>
      </c>
      <c r="C24" s="125">
        <f>VLOOKUP(B24,[1]Список!$A$1:$F$656,2,0)</f>
        <v>10094923271</v>
      </c>
      <c r="D24" s="127" t="str">
        <f>VLOOKUP(B24,[1]Список!$A$1:$F$656,3,0)</f>
        <v>БЫКОВСКИЙ Никита</v>
      </c>
      <c r="E24" s="126">
        <f>VLOOKUP(B24,[1]Список!$A$1:$F$656,4,0)</f>
        <v>38917</v>
      </c>
      <c r="F24" s="125" t="str">
        <f>VLOOKUP(B24,[1]Список!$A$1:$F$656,5,0)</f>
        <v>КМС</v>
      </c>
      <c r="G24" s="125" t="str">
        <f>VLOOKUP(B24,[1]Список!$A$1:$F$656,6,0)</f>
        <v>Тульская область</v>
      </c>
      <c r="H24" s="72">
        <v>5.6053240740740744E-5</v>
      </c>
      <c r="I24" s="72">
        <v>5.8425925925925929E-5</v>
      </c>
      <c r="J24" s="66">
        <f t="shared" ref="J24:J43" si="0">SUM(H24,I24)</f>
        <v>1.1447916666666667E-4</v>
      </c>
      <c r="K24" s="67">
        <f t="shared" ref="K24:K43" si="1">$K$19/((J24*24))</f>
        <v>72.793448589626934</v>
      </c>
      <c r="L24" s="68"/>
      <c r="M24" s="69"/>
    </row>
    <row r="25" spans="1:13" s="70" customFormat="1" ht="18" customHeight="1" x14ac:dyDescent="0.2">
      <c r="A25" s="65">
        <v>3</v>
      </c>
      <c r="B25" s="125">
        <v>58</v>
      </c>
      <c r="C25" s="125">
        <f>VLOOKUP(B25,[1]Список!$A$1:$F$656,2,0)</f>
        <v>10112134711</v>
      </c>
      <c r="D25" s="127" t="str">
        <f>VLOOKUP(B25,[1]Список!$A$1:$F$656,3,0)</f>
        <v>САМУСЕВ Иван</v>
      </c>
      <c r="E25" s="126">
        <f>VLOOKUP(B25,[1]Список!$A$1:$F$656,4,0)</f>
        <v>38958</v>
      </c>
      <c r="F25" s="125" t="str">
        <f>VLOOKUP(B25,[1]Список!$A$1:$F$656,5,0)</f>
        <v>КМС</v>
      </c>
      <c r="G25" s="125" t="str">
        <f>VLOOKUP(B25,[1]Список!$A$1:$F$656,6,0)</f>
        <v>Москва</v>
      </c>
      <c r="H25" s="72">
        <v>5.6134259259259252E-5</v>
      </c>
      <c r="I25" s="72">
        <v>5.8495370370370374E-5</v>
      </c>
      <c r="J25" s="66">
        <f t="shared" si="0"/>
        <v>1.1462962962962962E-4</v>
      </c>
      <c r="K25" s="67">
        <f t="shared" si="1"/>
        <v>72.697899838449118</v>
      </c>
      <c r="L25" s="68"/>
      <c r="M25" s="69"/>
    </row>
    <row r="26" spans="1:13" s="70" customFormat="1" ht="18" customHeight="1" x14ac:dyDescent="0.2">
      <c r="A26" s="65">
        <v>4</v>
      </c>
      <c r="B26" s="125">
        <v>49</v>
      </c>
      <c r="C26" s="125">
        <f>VLOOKUP(B26,[1]Список!$A$1:$F$656,2,0)</f>
        <v>10100511986</v>
      </c>
      <c r="D26" s="127" t="str">
        <f>VLOOKUP(B26,[1]Список!$A$1:$F$656,3,0)</f>
        <v>АФАНАСЬЕВ Никита</v>
      </c>
      <c r="E26" s="126">
        <f>VLOOKUP(B26,[1]Список!$A$1:$F$656,4,0)</f>
        <v>38756</v>
      </c>
      <c r="F26" s="125" t="str">
        <f>VLOOKUP(B26,[1]Список!$A$1:$F$656,5,0)</f>
        <v>КМС</v>
      </c>
      <c r="G26" s="125" t="str">
        <f>VLOOKUP(B26,[1]Список!$A$1:$F$656,6,0)</f>
        <v>Москва</v>
      </c>
      <c r="H26" s="72">
        <v>5.6643518518518513E-5</v>
      </c>
      <c r="I26" s="72">
        <v>5.887731481481482E-5</v>
      </c>
      <c r="J26" s="66">
        <f t="shared" si="0"/>
        <v>1.1552083333333333E-4</v>
      </c>
      <c r="K26" s="67">
        <f t="shared" si="1"/>
        <v>72.13706041478811</v>
      </c>
      <c r="L26" s="68"/>
      <c r="M26" s="69"/>
    </row>
    <row r="27" spans="1:13" s="70" customFormat="1" ht="18" customHeight="1" x14ac:dyDescent="0.2">
      <c r="A27" s="65">
        <v>5</v>
      </c>
      <c r="B27" s="125">
        <v>39</v>
      </c>
      <c r="C27" s="125">
        <f>VLOOKUP(B27,[1]Список!$A$1:$F$656,2,0)</f>
        <v>10090182395</v>
      </c>
      <c r="D27" s="127" t="str">
        <f>VLOOKUP(B27,[1]Список!$A$1:$F$656,3,0)</f>
        <v>ШУКУРОВ Тимур</v>
      </c>
      <c r="E27" s="126">
        <f>VLOOKUP(B27,[1]Список!$A$1:$F$656,4,0)</f>
        <v>38552</v>
      </c>
      <c r="F27" s="125" t="str">
        <f>VLOOKUP(B27,[1]Список!$A$1:$F$656,5,0)</f>
        <v>МС</v>
      </c>
      <c r="G27" s="125" t="str">
        <f>VLOOKUP(B27,[1]Список!$A$1:$F$656,6,0)</f>
        <v>Москва</v>
      </c>
      <c r="H27" s="72">
        <v>5.7800925925925927E-5</v>
      </c>
      <c r="I27" s="72">
        <v>5.9872685185185186E-5</v>
      </c>
      <c r="J27" s="66">
        <f t="shared" si="0"/>
        <v>1.1767361111111112E-4</v>
      </c>
      <c r="K27" s="67">
        <f t="shared" si="1"/>
        <v>70.817350250811458</v>
      </c>
      <c r="L27" s="68"/>
      <c r="M27" s="69"/>
    </row>
    <row r="28" spans="1:13" s="70" customFormat="1" ht="18" customHeight="1" x14ac:dyDescent="0.2">
      <c r="A28" s="65">
        <v>6</v>
      </c>
      <c r="B28" s="125">
        <v>126</v>
      </c>
      <c r="C28" s="125">
        <f>VLOOKUP(B28,[1]Список!$A$1:$F$656,2,0)</f>
        <v>10090420148</v>
      </c>
      <c r="D28" s="127" t="str">
        <f>VLOOKUP(B28,[1]Список!$A$1:$F$656,3,0)</f>
        <v>ГАЛИХАНОВ Денис</v>
      </c>
      <c r="E28" s="126">
        <f>VLOOKUP(B28,[1]Список!$A$1:$F$656,4,0)</f>
        <v>38909</v>
      </c>
      <c r="F28" s="125" t="str">
        <f>VLOOKUP(B28,[1]Список!$A$1:$F$656,5,0)</f>
        <v>КМС</v>
      </c>
      <c r="G28" s="125" t="str">
        <f>VLOOKUP(B28,[1]Список!$A$1:$F$656,6,0)</f>
        <v>Санкт-Петербург</v>
      </c>
      <c r="H28" s="72">
        <v>5.8634259259259258E-5</v>
      </c>
      <c r="I28" s="72">
        <v>5.9236111111111116E-5</v>
      </c>
      <c r="J28" s="66">
        <f t="shared" si="0"/>
        <v>1.1787037037037037E-4</v>
      </c>
      <c r="K28" s="67">
        <f t="shared" si="1"/>
        <v>70.699135899450127</v>
      </c>
      <c r="L28" s="68"/>
      <c r="M28" s="69"/>
    </row>
    <row r="29" spans="1:13" s="70" customFormat="1" ht="18" customHeight="1" x14ac:dyDescent="0.2">
      <c r="A29" s="65">
        <v>7</v>
      </c>
      <c r="B29" s="125">
        <v>53</v>
      </c>
      <c r="C29" s="125">
        <f>VLOOKUP(B29,[1]Список!$A$1:$F$656,2,0)</f>
        <v>10092179383</v>
      </c>
      <c r="D29" s="127" t="str">
        <f>VLOOKUP(B29,[1]Список!$A$1:$F$656,3,0)</f>
        <v>АМЕЛИН Даниил</v>
      </c>
      <c r="E29" s="126">
        <f>VLOOKUP(B29,[1]Список!$A$1:$F$656,4,0)</f>
        <v>38819</v>
      </c>
      <c r="F29" s="125" t="str">
        <f>VLOOKUP(B29,[1]Список!$A$1:$F$656,5,0)</f>
        <v>КМС</v>
      </c>
      <c r="G29" s="125" t="str">
        <f>VLOOKUP(B29,[1]Список!$A$1:$F$656,6,0)</f>
        <v>Москва</v>
      </c>
      <c r="H29" s="72">
        <v>5.7592592592592591E-5</v>
      </c>
      <c r="I29" s="72">
        <v>6.087962962962962E-5</v>
      </c>
      <c r="J29" s="66">
        <f t="shared" si="0"/>
        <v>1.184722222222222E-4</v>
      </c>
      <c r="K29" s="67">
        <f t="shared" si="1"/>
        <v>70.33997655334116</v>
      </c>
      <c r="L29" s="68"/>
      <c r="M29" s="69"/>
    </row>
    <row r="30" spans="1:13" s="70" customFormat="1" ht="18" customHeight="1" x14ac:dyDescent="0.2">
      <c r="A30" s="65">
        <v>8</v>
      </c>
      <c r="B30" s="125">
        <v>36</v>
      </c>
      <c r="C30" s="125">
        <f>VLOOKUP(B30,[1]Список!$A$1:$F$656,2,0)</f>
        <v>10101332446</v>
      </c>
      <c r="D30" s="127" t="str">
        <f>VLOOKUP(B30,[1]Список!$A$1:$F$656,3,0)</f>
        <v>ЮДИН Никита</v>
      </c>
      <c r="E30" s="126">
        <f>VLOOKUP(B30,[1]Список!$A$1:$F$656,4,0)</f>
        <v>38409</v>
      </c>
      <c r="F30" s="125" t="str">
        <f>VLOOKUP(B30,[1]Список!$A$1:$F$656,5,0)</f>
        <v>КМС</v>
      </c>
      <c r="G30" s="125" t="str">
        <f>VLOOKUP(B30,[1]Список!$A$1:$F$656,6,0)</f>
        <v>Москва</v>
      </c>
      <c r="H30" s="72">
        <v>5.8229166666666661E-5</v>
      </c>
      <c r="I30" s="72">
        <v>6.0497685185185188E-5</v>
      </c>
      <c r="J30" s="66">
        <f t="shared" si="0"/>
        <v>1.1872685185185185E-4</v>
      </c>
      <c r="K30" s="67">
        <f t="shared" si="1"/>
        <v>70.189120686293634</v>
      </c>
      <c r="L30" s="68"/>
      <c r="M30" s="69"/>
    </row>
    <row r="31" spans="1:13" s="70" customFormat="1" ht="18" customHeight="1" x14ac:dyDescent="0.2">
      <c r="A31" s="65">
        <v>9</v>
      </c>
      <c r="B31" s="125">
        <v>42</v>
      </c>
      <c r="C31" s="125">
        <f>VLOOKUP(B31,[1]Список!$A$1:$F$656,2,0)</f>
        <v>10090423683</v>
      </c>
      <c r="D31" s="127" t="str">
        <f>VLOOKUP(B31,[1]Список!$A$1:$F$656,3,0)</f>
        <v>ШЕШЕНИН Андрей</v>
      </c>
      <c r="E31" s="126">
        <f>VLOOKUP(B31,[1]Список!$A$1:$F$656,4,0)</f>
        <v>38945</v>
      </c>
      <c r="F31" s="125" t="s">
        <v>41</v>
      </c>
      <c r="G31" s="125" t="str">
        <f>VLOOKUP(B31,[1]Список!$A$1:$F$656,6,0)</f>
        <v>Москва</v>
      </c>
      <c r="H31" s="72">
        <v>5.8865740740740738E-5</v>
      </c>
      <c r="I31" s="72">
        <v>6.0775462962962969E-5</v>
      </c>
      <c r="J31" s="66">
        <f t="shared" si="0"/>
        <v>1.196412037037037E-4</v>
      </c>
      <c r="K31" s="67">
        <f t="shared" si="1"/>
        <v>69.652703879268657</v>
      </c>
      <c r="L31" s="71"/>
      <c r="M31" s="69"/>
    </row>
    <row r="32" spans="1:13" s="70" customFormat="1" ht="18" customHeight="1" x14ac:dyDescent="0.2">
      <c r="A32" s="65">
        <v>10</v>
      </c>
      <c r="B32" s="125">
        <v>137</v>
      </c>
      <c r="C32" s="125">
        <f>VLOOKUP(B32,[1]Список!$A$1:$F$656,2,0)</f>
        <v>10091885555</v>
      </c>
      <c r="D32" s="127" t="str">
        <f>VLOOKUP(B32,[1]Список!$A$1:$F$656,3,0)</f>
        <v>ПРОКУРАТОВ Александр</v>
      </c>
      <c r="E32" s="126">
        <f>VLOOKUP(B32,[1]Список!$A$1:$F$656,4,0)</f>
        <v>38571</v>
      </c>
      <c r="F32" s="125" t="str">
        <f>VLOOKUP(B32,[1]Список!$A$1:$F$656,5,0)</f>
        <v>КМС</v>
      </c>
      <c r="G32" s="125" t="str">
        <f>VLOOKUP(B32,[1]Список!$A$1:$F$656,6,0)</f>
        <v>Омская обасть</v>
      </c>
      <c r="H32" s="72">
        <v>5.9606481481481494E-5</v>
      </c>
      <c r="I32" s="72">
        <v>6.0868055555555565E-5</v>
      </c>
      <c r="J32" s="66">
        <f t="shared" si="0"/>
        <v>1.2047453703703706E-4</v>
      </c>
      <c r="K32" s="67">
        <f t="shared" si="1"/>
        <v>69.170909789605133</v>
      </c>
      <c r="L32" s="71"/>
      <c r="M32" s="69"/>
    </row>
    <row r="33" spans="1:13" s="70" customFormat="1" ht="18" customHeight="1" x14ac:dyDescent="0.2">
      <c r="A33" s="65">
        <v>11</v>
      </c>
      <c r="B33" s="125">
        <v>128</v>
      </c>
      <c r="C33" s="125">
        <f>VLOOKUP(B33,[1]Список!$A$1:$F$656,2,0)</f>
        <v>10119497011</v>
      </c>
      <c r="D33" s="127" t="str">
        <f>VLOOKUP(B33,[1]Список!$A$1:$F$656,3,0)</f>
        <v>ЦВЕТКОВ Артем</v>
      </c>
      <c r="E33" s="126">
        <f>VLOOKUP(B33,[1]Список!$A$1:$F$656,4,0)</f>
        <v>39295</v>
      </c>
      <c r="F33" s="125" t="str">
        <f>VLOOKUP(B33,[1]Список!$A$1:$F$656,5,0)</f>
        <v>КМС</v>
      </c>
      <c r="G33" s="125" t="str">
        <f>VLOOKUP(B33,[1]Список!$A$1:$F$656,6,0)</f>
        <v>Санкт-Петербург</v>
      </c>
      <c r="H33" s="72">
        <v>5.931712962962963E-5</v>
      </c>
      <c r="I33" s="72">
        <v>6.1168981481481477E-5</v>
      </c>
      <c r="J33" s="66">
        <f t="shared" si="0"/>
        <v>1.2048611111111111E-4</v>
      </c>
      <c r="K33" s="67">
        <f t="shared" si="1"/>
        <v>69.164265129683002</v>
      </c>
      <c r="L33" s="68"/>
      <c r="M33" s="69"/>
    </row>
    <row r="34" spans="1:13" s="70" customFormat="1" ht="18" customHeight="1" x14ac:dyDescent="0.2">
      <c r="A34" s="65">
        <v>12</v>
      </c>
      <c r="B34" s="125">
        <v>75</v>
      </c>
      <c r="C34" s="125">
        <f>VLOOKUP(B34,[1]Список!$A$1:$F$656,2,0)</f>
        <v>10090059834</v>
      </c>
      <c r="D34" s="127" t="str">
        <f>VLOOKUP(B34,[1]Список!$A$1:$F$656,3,0)</f>
        <v>КИРИЛЬЦЕВ Тимур</v>
      </c>
      <c r="E34" s="126">
        <f>VLOOKUP(B34,[1]Список!$A$1:$F$656,4,0)</f>
        <v>39363</v>
      </c>
      <c r="F34" s="125" t="str">
        <f>VLOOKUP(B34,[1]Список!$A$1:$F$656,5,0)</f>
        <v>КМС</v>
      </c>
      <c r="G34" s="125" t="str">
        <f>VLOOKUP(B34,[1]Список!$A$1:$F$656,6,0)</f>
        <v>Москва</v>
      </c>
      <c r="H34" s="72">
        <v>5.9421296296296295E-5</v>
      </c>
      <c r="I34" s="72">
        <v>6.1886574074074068E-5</v>
      </c>
      <c r="J34" s="66">
        <f t="shared" si="0"/>
        <v>1.2130787037037036E-4</v>
      </c>
      <c r="K34" s="67">
        <f t="shared" si="1"/>
        <v>68.695735139776744</v>
      </c>
      <c r="L34" s="68"/>
      <c r="M34" s="69"/>
    </row>
    <row r="35" spans="1:13" s="70" customFormat="1" ht="18" customHeight="1" x14ac:dyDescent="0.2">
      <c r="A35" s="65">
        <v>13</v>
      </c>
      <c r="B35" s="125">
        <v>52</v>
      </c>
      <c r="C35" s="125">
        <f>VLOOKUP(B35,[1]Список!$A$1:$F$656,2,0)</f>
        <v>10082410978</v>
      </c>
      <c r="D35" s="127" t="str">
        <f>VLOOKUP(B35,[1]Список!$A$1:$F$656,3,0)</f>
        <v>СТОРОЖЕВ Александр</v>
      </c>
      <c r="E35" s="126">
        <f>VLOOKUP(B35,[1]Список!$A$1:$F$656,4,0)</f>
        <v>38794</v>
      </c>
      <c r="F35" s="125" t="str">
        <f>VLOOKUP(B35,[1]Список!$A$1:$F$656,5,0)</f>
        <v>КМС</v>
      </c>
      <c r="G35" s="125" t="str">
        <f>VLOOKUP(B35,[1]Список!$A$1:$F$656,6,0)</f>
        <v>Москва</v>
      </c>
      <c r="H35" s="72">
        <v>5.931712962962963E-5</v>
      </c>
      <c r="I35" s="72">
        <v>6.2164351851851863E-5</v>
      </c>
      <c r="J35" s="66">
        <f t="shared" si="0"/>
        <v>1.214814814814815E-4</v>
      </c>
      <c r="K35" s="67">
        <f t="shared" si="1"/>
        <v>68.597560975609753</v>
      </c>
      <c r="L35" s="68"/>
      <c r="M35" s="69"/>
    </row>
    <row r="36" spans="1:13" s="70" customFormat="1" ht="18" customHeight="1" x14ac:dyDescent="0.2">
      <c r="A36" s="65">
        <v>14</v>
      </c>
      <c r="B36" s="125">
        <v>113</v>
      </c>
      <c r="C36" s="125">
        <f>VLOOKUP(B36,[1]Список!$A$1:$F$656,2,0)</f>
        <v>10131028691</v>
      </c>
      <c r="D36" s="127" t="str">
        <f>VLOOKUP(B36,[1]Список!$A$1:$F$656,3,0)</f>
        <v>ЗЫБИН Артем</v>
      </c>
      <c r="E36" s="126">
        <f>VLOOKUP(B36,[1]Список!$A$1:$F$656,4,0)</f>
        <v>39747</v>
      </c>
      <c r="F36" s="125" t="str">
        <f>VLOOKUP(B36,[1]Список!$A$1:$F$656,5,0)</f>
        <v>КМС</v>
      </c>
      <c r="G36" s="125" t="str">
        <f>VLOOKUP(B36,[1]Список!$A$1:$F$656,6,0)</f>
        <v>Тульская область</v>
      </c>
      <c r="H36" s="72">
        <v>6.0555555555555558E-5</v>
      </c>
      <c r="I36" s="72">
        <v>6.1678240740740739E-5</v>
      </c>
      <c r="J36" s="66">
        <f t="shared" si="0"/>
        <v>1.2223379629629628E-4</v>
      </c>
      <c r="K36" s="67">
        <f t="shared" si="1"/>
        <v>68.175362181611604</v>
      </c>
      <c r="L36" s="68"/>
      <c r="M36" s="69"/>
    </row>
    <row r="37" spans="1:13" s="70" customFormat="1" ht="18" customHeight="1" x14ac:dyDescent="0.2">
      <c r="A37" s="65">
        <v>15</v>
      </c>
      <c r="B37" s="125">
        <v>55</v>
      </c>
      <c r="C37" s="125">
        <f>VLOOKUP(B37,[1]Список!$A$1:$F$656,2,0)</f>
        <v>10104278519</v>
      </c>
      <c r="D37" s="127" t="str">
        <f>VLOOKUP(B37,[1]Список!$A$1:$F$656,3,0)</f>
        <v>ЗЛОТКО Иван</v>
      </c>
      <c r="E37" s="126">
        <f>VLOOKUP(B37,[1]Список!$A$1:$F$656,4,0)</f>
        <v>38874</v>
      </c>
      <c r="F37" s="125" t="str">
        <f>VLOOKUP(B37,[1]Список!$A$1:$F$656,5,0)</f>
        <v>КМС</v>
      </c>
      <c r="G37" s="125" t="str">
        <f>VLOOKUP(B37,[1]Список!$A$1:$F$656,6,0)</f>
        <v>Москва</v>
      </c>
      <c r="H37" s="72">
        <v>6.0312500000000009E-5</v>
      </c>
      <c r="I37" s="72">
        <v>6.2430555555555563E-5</v>
      </c>
      <c r="J37" s="66">
        <f t="shared" si="0"/>
        <v>1.2274305555555557E-4</v>
      </c>
      <c r="K37" s="67">
        <f t="shared" si="1"/>
        <v>67.892503536067892</v>
      </c>
      <c r="L37" s="68"/>
      <c r="M37" s="69"/>
    </row>
    <row r="38" spans="1:13" s="70" customFormat="1" ht="18" customHeight="1" x14ac:dyDescent="0.2">
      <c r="A38" s="65">
        <v>16</v>
      </c>
      <c r="B38" s="125">
        <v>77</v>
      </c>
      <c r="C38" s="125">
        <f>VLOOKUP(B38,[1]Список!$A$1:$F$656,2,0)</f>
        <v>10107322194</v>
      </c>
      <c r="D38" s="127" t="str">
        <f>VLOOKUP(B38,[1]Список!$A$1:$F$656,3,0)</f>
        <v>КИМАКОВСКИЙ Захар</v>
      </c>
      <c r="E38" s="126">
        <f>VLOOKUP(B38,[1]Список!$A$1:$F$656,4,0)</f>
        <v>39113</v>
      </c>
      <c r="F38" s="125" t="str">
        <f>VLOOKUP(B38,[1]Список!$A$1:$F$656,5,0)</f>
        <v>КМС</v>
      </c>
      <c r="G38" s="125" t="str">
        <f>VLOOKUP(B38,[1]Список!$A$1:$F$656,6,0)</f>
        <v>Москва</v>
      </c>
      <c r="H38" s="72">
        <v>6.0162037037037043E-5</v>
      </c>
      <c r="I38" s="72">
        <v>6.2581018518518522E-5</v>
      </c>
      <c r="J38" s="66">
        <f t="shared" si="0"/>
        <v>1.2274305555555557E-4</v>
      </c>
      <c r="K38" s="67">
        <f t="shared" si="1"/>
        <v>67.892503536067892</v>
      </c>
      <c r="L38" s="68"/>
      <c r="M38" s="69"/>
    </row>
    <row r="39" spans="1:13" s="70" customFormat="1" ht="18" customHeight="1" x14ac:dyDescent="0.2">
      <c r="A39" s="65">
        <v>17</v>
      </c>
      <c r="B39" s="125">
        <v>41</v>
      </c>
      <c r="C39" s="125">
        <f>VLOOKUP(B39,[1]Список!$A$1:$F$656,2,0)</f>
        <v>10058292233</v>
      </c>
      <c r="D39" s="127" t="str">
        <f>VLOOKUP(B39,[1]Список!$A$1:$F$656,3,0)</f>
        <v>КИСЛИЦИН Николай</v>
      </c>
      <c r="E39" s="126">
        <f>VLOOKUP(B39,[1]Список!$A$1:$F$656,4,0)</f>
        <v>38899</v>
      </c>
      <c r="F39" s="125" t="s">
        <v>41</v>
      </c>
      <c r="G39" s="125" t="str">
        <f>VLOOKUP(B39,[1]Список!$A$1:$F$656,6,0)</f>
        <v>Москва</v>
      </c>
      <c r="H39" s="72">
        <v>5.983796296296296E-5</v>
      </c>
      <c r="I39" s="72">
        <v>6.2905092592592578E-5</v>
      </c>
      <c r="J39" s="66">
        <f t="shared" si="0"/>
        <v>1.2274305555555554E-4</v>
      </c>
      <c r="K39" s="67">
        <f t="shared" si="1"/>
        <v>67.892503536067892</v>
      </c>
      <c r="L39" s="68"/>
      <c r="M39" s="69"/>
    </row>
    <row r="40" spans="1:13" s="70" customFormat="1" ht="18" customHeight="1" x14ac:dyDescent="0.2">
      <c r="A40" s="65">
        <v>18</v>
      </c>
      <c r="B40" s="125">
        <v>37</v>
      </c>
      <c r="C40" s="125">
        <f>VLOOKUP(B40,[1]Список!$A$1:$F$656,2,0)</f>
        <v>10112680941</v>
      </c>
      <c r="D40" s="127" t="str">
        <f>VLOOKUP(B40,[1]Список!$A$1:$F$656,3,0)</f>
        <v>ГРИГОРЬЕВ Платон</v>
      </c>
      <c r="E40" s="126">
        <f>VLOOKUP(B40,[1]Список!$A$1:$F$656,4,0)</f>
        <v>38410</v>
      </c>
      <c r="F40" s="125" t="str">
        <f>VLOOKUP(B40,[1]Список!$A$1:$F$656,5,0)</f>
        <v>МС</v>
      </c>
      <c r="G40" s="125" t="str">
        <f>VLOOKUP(B40,[1]Список!$A$1:$F$656,6,0)</f>
        <v>Москва</v>
      </c>
      <c r="H40" s="72">
        <v>5.9803240740740741E-5</v>
      </c>
      <c r="I40" s="72">
        <v>6.3298611111111113E-5</v>
      </c>
      <c r="J40" s="66">
        <f t="shared" si="0"/>
        <v>1.2310185185185186E-4</v>
      </c>
      <c r="K40" s="67">
        <f t="shared" si="1"/>
        <v>67.694622038360293</v>
      </c>
      <c r="L40" s="68"/>
      <c r="M40" s="69"/>
    </row>
    <row r="41" spans="1:13" s="70" customFormat="1" ht="18" customHeight="1" x14ac:dyDescent="0.2">
      <c r="A41" s="65">
        <v>19</v>
      </c>
      <c r="B41" s="125">
        <v>54</v>
      </c>
      <c r="C41" s="125">
        <f>VLOOKUP(B41,[1]Список!$A$1:$F$656,2,0)</f>
        <v>10130335345</v>
      </c>
      <c r="D41" s="127" t="str">
        <f>VLOOKUP(B41,[1]Список!$A$1:$F$656,3,0)</f>
        <v>МЕРЕМЕРЕНКО Дмитрий</v>
      </c>
      <c r="E41" s="126">
        <f>VLOOKUP(B41,[1]Список!$A$1:$F$656,4,0)</f>
        <v>38821</v>
      </c>
      <c r="F41" s="125" t="s">
        <v>41</v>
      </c>
      <c r="G41" s="125" t="str">
        <f>VLOOKUP(B41,[1]Список!$A$1:$F$656,6,0)</f>
        <v>Москва</v>
      </c>
      <c r="H41" s="72">
        <v>6.030092592592592E-5</v>
      </c>
      <c r="I41" s="72">
        <v>6.3113425925925934E-5</v>
      </c>
      <c r="J41" s="66">
        <f t="shared" si="0"/>
        <v>1.2341435185185185E-4</v>
      </c>
      <c r="K41" s="67">
        <f t="shared" si="1"/>
        <v>67.523211103816948</v>
      </c>
      <c r="L41" s="68"/>
      <c r="M41" s="69"/>
    </row>
    <row r="42" spans="1:13" s="70" customFormat="1" ht="18" customHeight="1" x14ac:dyDescent="0.2">
      <c r="A42" s="65">
        <v>20</v>
      </c>
      <c r="B42" s="125">
        <v>43</v>
      </c>
      <c r="C42" s="125">
        <f>VLOOKUP(B42,[1]Список!$A$1:$F$656,2,0)</f>
        <v>10102210500</v>
      </c>
      <c r="D42" s="127" t="str">
        <f>VLOOKUP(B42,[1]Список!$A$1:$F$656,3,0)</f>
        <v>КОРОЛЬКОВ Павел</v>
      </c>
      <c r="E42" s="126">
        <f>VLOOKUP(B42,[1]Список!$A$1:$F$656,4,0)</f>
        <v>39061</v>
      </c>
      <c r="F42" s="125" t="s">
        <v>41</v>
      </c>
      <c r="G42" s="125" t="str">
        <f>VLOOKUP(B42,[1]Список!$A$1:$F$656,6,0)</f>
        <v>Москва</v>
      </c>
      <c r="H42" s="72">
        <v>6.047453703703703E-5</v>
      </c>
      <c r="I42" s="72">
        <v>6.2951388888888879E-5</v>
      </c>
      <c r="J42" s="66">
        <f t="shared" si="0"/>
        <v>1.2342592592592592E-4</v>
      </c>
      <c r="K42" s="67">
        <f t="shared" si="1"/>
        <v>67.516879219804963</v>
      </c>
      <c r="L42" s="68"/>
      <c r="M42" s="69"/>
    </row>
    <row r="43" spans="1:13" s="70" customFormat="1" ht="18" customHeight="1" x14ac:dyDescent="0.2">
      <c r="A43" s="65">
        <v>21</v>
      </c>
      <c r="B43" s="125">
        <v>18</v>
      </c>
      <c r="C43" s="125">
        <f>VLOOKUP(B43,[1]Список!$A$1:$F$656,2,0)</f>
        <v>10084014512</v>
      </c>
      <c r="D43" s="127" t="str">
        <f>VLOOKUP(B43,[1]Список!$A$1:$F$656,3,0)</f>
        <v>ЕПИФАНОВ Вячеслав</v>
      </c>
      <c r="E43" s="126">
        <f>VLOOKUP(B43,[1]Список!$A$1:$F$656,4,0)</f>
        <v>38388</v>
      </c>
      <c r="F43" s="125" t="str">
        <f>VLOOKUP(B43,[1]Список!$A$1:$F$656,5,0)</f>
        <v>КМС</v>
      </c>
      <c r="G43" s="125" t="str">
        <f>VLOOKUP(B43,[1]Список!$A$1:$F$656,6,0)</f>
        <v>Московская область</v>
      </c>
      <c r="H43" s="72">
        <v>6.0729166666666668E-5</v>
      </c>
      <c r="I43" s="72">
        <v>6.3090277777777784E-5</v>
      </c>
      <c r="J43" s="66">
        <f t="shared" si="0"/>
        <v>1.2381944444444447E-4</v>
      </c>
      <c r="K43" s="67">
        <f t="shared" si="1"/>
        <v>67.302299495232745</v>
      </c>
      <c r="L43" s="68"/>
      <c r="M43" s="69"/>
    </row>
    <row r="44" spans="1:13" s="70" customFormat="1" ht="18" customHeight="1" x14ac:dyDescent="0.2">
      <c r="A44" s="65">
        <v>22</v>
      </c>
      <c r="B44" s="125">
        <v>110</v>
      </c>
      <c r="C44" s="125">
        <f>VLOOKUP(B44,[1]Список!$A$1:$F$656,2,0)</f>
        <v>10101388222</v>
      </c>
      <c r="D44" s="127" t="str">
        <f>VLOOKUP(B44,[1]Список!$A$1:$F$656,3,0)</f>
        <v>СМИРНОВ Роман</v>
      </c>
      <c r="E44" s="126">
        <f>VLOOKUP(B44,[1]Список!$A$1:$F$656,4,0)</f>
        <v>39390</v>
      </c>
      <c r="F44" s="125" t="s">
        <v>41</v>
      </c>
      <c r="G44" s="125" t="str">
        <f>VLOOKUP(B44,[1]Список!$A$1:$F$656,6,0)</f>
        <v>Тульская область</v>
      </c>
      <c r="H44" s="72">
        <v>6.1296296296296299E-5</v>
      </c>
      <c r="I44" s="72">
        <v>6.3437500000000004E-5</v>
      </c>
      <c r="J44" s="66">
        <f t="shared" ref="J44:J78" si="2">SUM(H44,I44)</f>
        <v>1.2473379629629629E-4</v>
      </c>
      <c r="K44" s="67">
        <f t="shared" ref="K44:K78" si="3">$K$19/((J44*24))</f>
        <v>66.808944975410597</v>
      </c>
      <c r="L44" s="68"/>
      <c r="M44" s="69"/>
    </row>
    <row r="45" spans="1:13" s="70" customFormat="1" ht="18" customHeight="1" x14ac:dyDescent="0.2">
      <c r="A45" s="65">
        <v>23</v>
      </c>
      <c r="B45" s="125">
        <v>72</v>
      </c>
      <c r="C45" s="125">
        <f>VLOOKUP(B45,[1]Список!$A$1:$F$656,2,0)</f>
        <v>10112680941</v>
      </c>
      <c r="D45" s="127" t="str">
        <f>VLOOKUP(B45,[1]Список!$A$1:$F$656,3,0)</f>
        <v>ГРИГОРЬЕВ Сократ</v>
      </c>
      <c r="E45" s="126">
        <f>VLOOKUP(B45,[1]Список!$A$1:$F$656,4,0)</f>
        <v>39226</v>
      </c>
      <c r="F45" s="125" t="str">
        <f>VLOOKUP(B45,[1]Список!$A$1:$F$656,5,0)</f>
        <v>КМС</v>
      </c>
      <c r="G45" s="125" t="str">
        <f>VLOOKUP(B45,[1]Список!$A$1:$F$656,6,0)</f>
        <v>Москва</v>
      </c>
      <c r="H45" s="72">
        <v>6.143518518518519E-5</v>
      </c>
      <c r="I45" s="72">
        <v>6.5104166666666666E-5</v>
      </c>
      <c r="J45" s="66">
        <f t="shared" si="2"/>
        <v>1.2653935185185186E-4</v>
      </c>
      <c r="K45" s="67">
        <f t="shared" si="3"/>
        <v>65.855666331290593</v>
      </c>
      <c r="L45" s="68"/>
      <c r="M45" s="69"/>
    </row>
    <row r="46" spans="1:13" s="70" customFormat="1" ht="18" customHeight="1" x14ac:dyDescent="0.2">
      <c r="A46" s="65">
        <v>24</v>
      </c>
      <c r="B46" s="125">
        <v>111</v>
      </c>
      <c r="C46" s="125">
        <f>VLOOKUP(B46,[1]Список!$A$1:$F$656,2,0)</f>
        <v>10129677664</v>
      </c>
      <c r="D46" s="127" t="str">
        <f>VLOOKUP(B46,[1]Список!$A$1:$F$656,3,0)</f>
        <v>КУНИН Андрей</v>
      </c>
      <c r="E46" s="126">
        <f>VLOOKUP(B46,[1]Список!$A$1:$F$656,4,0)</f>
        <v>39402</v>
      </c>
      <c r="F46" s="125" t="s">
        <v>41</v>
      </c>
      <c r="G46" s="125" t="str">
        <f>VLOOKUP(B46,[1]Список!$A$1:$F$656,6,0)</f>
        <v>Тульская область</v>
      </c>
      <c r="H46" s="72">
        <v>6.199074074074074E-5</v>
      </c>
      <c r="I46" s="72">
        <v>6.4884259259259254E-5</v>
      </c>
      <c r="J46" s="66">
        <f t="shared" si="2"/>
        <v>1.2687499999999998E-4</v>
      </c>
      <c r="K46" s="67">
        <f t="shared" si="3"/>
        <v>65.681444991789832</v>
      </c>
      <c r="L46" s="68"/>
      <c r="M46" s="69"/>
    </row>
    <row r="47" spans="1:13" s="70" customFormat="1" ht="18" customHeight="1" x14ac:dyDescent="0.2">
      <c r="A47" s="65">
        <v>25</v>
      </c>
      <c r="B47" s="125">
        <v>71</v>
      </c>
      <c r="C47" s="125">
        <f>VLOOKUP(B47,[1]Список!$A$1:$F$656,2,0)</f>
        <v>10099853905</v>
      </c>
      <c r="D47" s="127" t="str">
        <f>VLOOKUP(B47,[1]Список!$A$1:$F$656,3,0)</f>
        <v>ВАСИЛЬЕВ Тимофей</v>
      </c>
      <c r="E47" s="126">
        <f>VLOOKUP(B47,[1]Список!$A$1:$F$656,4,0)</f>
        <v>39183</v>
      </c>
      <c r="F47" s="125" t="s">
        <v>41</v>
      </c>
      <c r="G47" s="125" t="str">
        <f>VLOOKUP(B47,[1]Список!$A$1:$F$656,6,0)</f>
        <v>Москва</v>
      </c>
      <c r="H47" s="72">
        <v>6.1851851851851849E-5</v>
      </c>
      <c r="I47" s="72">
        <v>6.5335648148148146E-5</v>
      </c>
      <c r="J47" s="66">
        <f t="shared" si="2"/>
        <v>1.2718749999999999E-4</v>
      </c>
      <c r="K47" s="67">
        <f t="shared" si="3"/>
        <v>65.520065520065529</v>
      </c>
      <c r="L47" s="68"/>
      <c r="M47" s="69"/>
    </row>
    <row r="48" spans="1:13" s="70" customFormat="1" ht="18" customHeight="1" x14ac:dyDescent="0.2">
      <c r="A48" s="65">
        <v>26</v>
      </c>
      <c r="B48" s="125">
        <v>62</v>
      </c>
      <c r="C48" s="125">
        <f>VLOOKUP(B48,[1]Список!$A$1:$F$656,2,0)</f>
        <v>10104451907</v>
      </c>
      <c r="D48" s="127" t="str">
        <f>VLOOKUP(B48,[1]Список!$A$1:$F$656,3,0)</f>
        <v>КУРИНОВ Святослав</v>
      </c>
      <c r="E48" s="126">
        <f>VLOOKUP(B48,[1]Список!$A$1:$F$656,4,0)</f>
        <v>39145</v>
      </c>
      <c r="F48" s="125" t="s">
        <v>41</v>
      </c>
      <c r="G48" s="125" t="str">
        <f>VLOOKUP(B48,[1]Список!$A$1:$F$656,6,0)</f>
        <v>Москва</v>
      </c>
      <c r="H48" s="72">
        <v>6.2800925925925934E-5</v>
      </c>
      <c r="I48" s="72">
        <v>6.4687500000000007E-5</v>
      </c>
      <c r="J48" s="66">
        <f t="shared" si="2"/>
        <v>1.2748842592592594E-4</v>
      </c>
      <c r="K48" s="67">
        <f t="shared" si="3"/>
        <v>65.365410803449848</v>
      </c>
      <c r="L48" s="68"/>
      <c r="M48" s="69"/>
    </row>
    <row r="49" spans="1:13" s="70" customFormat="1" ht="18" customHeight="1" x14ac:dyDescent="0.2">
      <c r="A49" s="65">
        <v>27</v>
      </c>
      <c r="B49" s="125">
        <v>64</v>
      </c>
      <c r="C49" s="125">
        <f>VLOOKUP(B49,[1]Список!$A$1:$F$656,2,0)</f>
        <v>10113386213</v>
      </c>
      <c r="D49" s="127" t="str">
        <f>VLOOKUP(B49,[1]Список!$A$1:$F$656,3,0)</f>
        <v>БОРТНИК Иван</v>
      </c>
      <c r="E49" s="126">
        <f>VLOOKUP(B49,[1]Список!$A$1:$F$656,4,0)</f>
        <v>39330</v>
      </c>
      <c r="F49" s="125" t="str">
        <f>VLOOKUP(B49,[1]Список!$A$1:$F$656,5,0)</f>
        <v>КМС</v>
      </c>
      <c r="G49" s="125" t="str">
        <f>VLOOKUP(B49,[1]Список!$A$1:$F$656,6,0)</f>
        <v>Москва</v>
      </c>
      <c r="H49" s="72">
        <v>6.3564814814814812E-5</v>
      </c>
      <c r="I49" s="72">
        <v>6.4398148148148157E-5</v>
      </c>
      <c r="J49" s="66">
        <f t="shared" si="2"/>
        <v>1.2796296296296297E-4</v>
      </c>
      <c r="K49" s="67">
        <f t="shared" si="3"/>
        <v>65.123010130246016</v>
      </c>
      <c r="L49" s="68"/>
      <c r="M49" s="69"/>
    </row>
    <row r="50" spans="1:13" s="70" customFormat="1" ht="18" customHeight="1" x14ac:dyDescent="0.2">
      <c r="A50" s="65">
        <v>28</v>
      </c>
      <c r="B50" s="125">
        <v>73</v>
      </c>
      <c r="C50" s="125">
        <f>VLOOKUP(B50,[1]Список!$A$1:$F$656,2,0)</f>
        <v>10120491562</v>
      </c>
      <c r="D50" s="127" t="str">
        <f>VLOOKUP(B50,[1]Список!$A$1:$F$656,3,0)</f>
        <v>БУСЛАЕВ Артем</v>
      </c>
      <c r="E50" s="126">
        <f>VLOOKUP(B50,[1]Список!$A$1:$F$656,4,0)</f>
        <v>39238</v>
      </c>
      <c r="F50" s="125" t="s">
        <v>41</v>
      </c>
      <c r="G50" s="125" t="str">
        <f>VLOOKUP(B50,[1]Список!$A$1:$F$656,6,0)</f>
        <v>Москва</v>
      </c>
      <c r="H50" s="72">
        <v>6.2835648148148139E-5</v>
      </c>
      <c r="I50" s="72">
        <v>6.5740740740740736E-5</v>
      </c>
      <c r="J50" s="66">
        <f t="shared" si="2"/>
        <v>1.2857638888888888E-4</v>
      </c>
      <c r="K50" s="67">
        <f t="shared" si="3"/>
        <v>64.812314339724566</v>
      </c>
      <c r="L50" s="68"/>
      <c r="M50" s="69"/>
    </row>
    <row r="51" spans="1:13" s="70" customFormat="1" ht="18" customHeight="1" x14ac:dyDescent="0.2">
      <c r="A51" s="65">
        <v>29</v>
      </c>
      <c r="B51" s="125">
        <v>109</v>
      </c>
      <c r="C51" s="125">
        <f>VLOOKUP(B51,[1]Список!$A$1:$F$656,2,0)</f>
        <v>10091275667</v>
      </c>
      <c r="D51" s="127" t="str">
        <f>VLOOKUP(B51,[1]Список!$A$1:$F$656,3,0)</f>
        <v>ИСАЕВ Павел</v>
      </c>
      <c r="E51" s="126">
        <f>VLOOKUP(B51,[1]Список!$A$1:$F$656,4,0)</f>
        <v>39330</v>
      </c>
      <c r="F51" s="125" t="str">
        <f>VLOOKUP(B51,[1]Список!$A$1:$F$656,5,0)</f>
        <v>КМС</v>
      </c>
      <c r="G51" s="125" t="str">
        <f>VLOOKUP(B51,[1]Список!$A$1:$F$656,6,0)</f>
        <v>Тульская область</v>
      </c>
      <c r="H51" s="72">
        <v>6.4814814814814816E-5</v>
      </c>
      <c r="I51" s="72">
        <v>6.5497685185185187E-5</v>
      </c>
      <c r="J51" s="66">
        <f t="shared" si="2"/>
        <v>1.303125E-4</v>
      </c>
      <c r="K51" s="67">
        <f t="shared" si="3"/>
        <v>63.948840927258196</v>
      </c>
      <c r="L51" s="68"/>
      <c r="M51" s="69"/>
    </row>
    <row r="52" spans="1:13" s="70" customFormat="1" ht="18" customHeight="1" x14ac:dyDescent="0.2">
      <c r="A52" s="65">
        <v>30</v>
      </c>
      <c r="B52" s="125">
        <v>61</v>
      </c>
      <c r="C52" s="125">
        <f>VLOOKUP(B52,[1]Список!$A$1:$F$656,2,0)</f>
        <v>10104083913</v>
      </c>
      <c r="D52" s="127" t="str">
        <f>VLOOKUP(B52,[1]Список!$A$1:$F$656,3,0)</f>
        <v>ВЫСОКОСОВ Александр</v>
      </c>
      <c r="E52" s="126">
        <f>VLOOKUP(B52,[1]Список!$A$1:$F$656,4,0)</f>
        <v>39116</v>
      </c>
      <c r="F52" s="125" t="str">
        <f>VLOOKUP(B52,[1]Список!$A$1:$F$656,5,0)</f>
        <v>КМС</v>
      </c>
      <c r="G52" s="125" t="str">
        <f>VLOOKUP(B52,[1]Список!$A$1:$F$656,6,0)</f>
        <v>Москва</v>
      </c>
      <c r="H52" s="72">
        <v>6.4560185185185185E-5</v>
      </c>
      <c r="I52" s="72">
        <v>6.591435185185186E-5</v>
      </c>
      <c r="J52" s="66">
        <f t="shared" si="2"/>
        <v>1.3047453703703704E-4</v>
      </c>
      <c r="K52" s="67">
        <f t="shared" si="3"/>
        <v>63.869422513971429</v>
      </c>
      <c r="L52" s="68"/>
      <c r="M52" s="69"/>
    </row>
    <row r="53" spans="1:13" s="70" customFormat="1" ht="18" customHeight="1" x14ac:dyDescent="0.2">
      <c r="A53" s="65">
        <v>31</v>
      </c>
      <c r="B53" s="125">
        <v>19</v>
      </c>
      <c r="C53" s="125">
        <f>VLOOKUP(B53,[1]Список!$A$1:$F$656,2,0)</f>
        <v>10135837669</v>
      </c>
      <c r="D53" s="127" t="str">
        <f>VLOOKUP(B53,[1]Список!$A$1:$F$656,3,0)</f>
        <v>АРКИЛОВИЧ Роман</v>
      </c>
      <c r="E53" s="126">
        <f>VLOOKUP(B53,[1]Список!$A$1:$F$656,4,0)</f>
        <v>39120</v>
      </c>
      <c r="F53" s="125" t="str">
        <f>VLOOKUP(B53,[1]Список!$A$1:$F$656,5,0)</f>
        <v>КМС</v>
      </c>
      <c r="G53" s="125" t="str">
        <f>VLOOKUP(B53,[1]Список!$A$1:$F$656,6,0)</f>
        <v>Московская область</v>
      </c>
      <c r="H53" s="72">
        <v>6.4293981481481472E-5</v>
      </c>
      <c r="I53" s="72">
        <v>6.6921296296296301E-5</v>
      </c>
      <c r="J53" s="66">
        <f t="shared" si="2"/>
        <v>1.3121527777777779E-4</v>
      </c>
      <c r="K53" s="67">
        <f t="shared" si="3"/>
        <v>63.508864779042071</v>
      </c>
      <c r="L53" s="68"/>
      <c r="M53" s="69"/>
    </row>
    <row r="54" spans="1:13" s="70" customFormat="1" ht="18" customHeight="1" x14ac:dyDescent="0.2">
      <c r="A54" s="65">
        <v>32</v>
      </c>
      <c r="B54" s="125">
        <v>78</v>
      </c>
      <c r="C54" s="125">
        <f>VLOOKUP(B54,[1]Список!$A$1:$F$656,2,0)</f>
        <v>10104651866</v>
      </c>
      <c r="D54" s="127" t="str">
        <f>VLOOKUP(B54,[1]Список!$A$1:$F$656,3,0)</f>
        <v>НАГОРНОВ Богдан</v>
      </c>
      <c r="E54" s="126">
        <f>VLOOKUP(B54,[1]Список!$A$1:$F$656,4,0)</f>
        <v>39156</v>
      </c>
      <c r="F54" s="125" t="str">
        <f>VLOOKUP(B54,[1]Список!$A$1:$F$656,5,0)</f>
        <v>КМС</v>
      </c>
      <c r="G54" s="125" t="str">
        <f>VLOOKUP(B54,[1]Список!$A$1:$F$656,6,0)</f>
        <v>Москва</v>
      </c>
      <c r="H54" s="72">
        <v>6.4351851851851856E-5</v>
      </c>
      <c r="I54" s="72">
        <v>6.770833333333333E-5</v>
      </c>
      <c r="J54" s="66">
        <f t="shared" si="2"/>
        <v>1.320601851851852E-4</v>
      </c>
      <c r="K54" s="67">
        <f t="shared" si="3"/>
        <v>63.102541630148991</v>
      </c>
      <c r="L54" s="68"/>
      <c r="M54" s="69"/>
    </row>
    <row r="55" spans="1:13" s="70" customFormat="1" ht="18" customHeight="1" x14ac:dyDescent="0.2">
      <c r="A55" s="65">
        <v>33</v>
      </c>
      <c r="B55" s="125">
        <v>21</v>
      </c>
      <c r="C55" s="125">
        <f>VLOOKUP(B55,[1]Список!$A$1:$F$656,2,0)</f>
        <v>10115647222</v>
      </c>
      <c r="D55" s="127" t="str">
        <f>VLOOKUP(B55,[1]Список!$A$1:$F$656,3,0)</f>
        <v>КОНДРАТЬЕВ Михаил</v>
      </c>
      <c r="E55" s="126">
        <f>VLOOKUP(B55,[1]Список!$A$1:$F$656,4,0)</f>
        <v>39463</v>
      </c>
      <c r="F55" s="125" t="str">
        <f>VLOOKUP(B55,[1]Список!$A$1:$F$656,5,0)</f>
        <v>КМС</v>
      </c>
      <c r="G55" s="125" t="str">
        <f>VLOOKUP(B55,[1]Список!$A$1:$F$656,6,0)</f>
        <v>Московская область</v>
      </c>
      <c r="H55" s="72">
        <v>6.5196759259259255E-5</v>
      </c>
      <c r="I55" s="72">
        <v>6.7430555555555549E-5</v>
      </c>
      <c r="J55" s="66">
        <f t="shared" si="2"/>
        <v>1.326273148148148E-4</v>
      </c>
      <c r="K55" s="67">
        <f t="shared" si="3"/>
        <v>62.832707915175853</v>
      </c>
      <c r="L55" s="68"/>
      <c r="M55" s="69"/>
    </row>
    <row r="56" spans="1:13" s="70" customFormat="1" ht="18" customHeight="1" x14ac:dyDescent="0.2">
      <c r="A56" s="65">
        <v>34</v>
      </c>
      <c r="B56" s="125">
        <v>30</v>
      </c>
      <c r="C56" s="125" t="str">
        <f>VLOOKUP(B56,[1]Список!$A$1:$F$656,2,0)</f>
        <v>10120490249</v>
      </c>
      <c r="D56" s="127" t="str">
        <f>VLOOKUP(B56,[1]Список!$A$1:$F$656,3,0)</f>
        <v>ДИБРОВ Владимир</v>
      </c>
      <c r="E56" s="126">
        <f>VLOOKUP(B56,[1]Список!$A$1:$F$656,4,0)</f>
        <v>38808</v>
      </c>
      <c r="F56" s="125" t="s">
        <v>43</v>
      </c>
      <c r="G56" s="125" t="str">
        <f>VLOOKUP(B56,[1]Список!$A$1:$F$656,6,0)</f>
        <v>Москва</v>
      </c>
      <c r="H56" s="72">
        <v>6.4999999999999994E-5</v>
      </c>
      <c r="I56" s="72">
        <v>6.7881944444444454E-5</v>
      </c>
      <c r="J56" s="66">
        <f t="shared" si="2"/>
        <v>1.3288194444444445E-4</v>
      </c>
      <c r="K56" s="67">
        <f t="shared" si="3"/>
        <v>62.712307290305731</v>
      </c>
      <c r="L56" s="68"/>
      <c r="M56" s="69"/>
    </row>
    <row r="57" spans="1:13" s="70" customFormat="1" ht="18" customHeight="1" x14ac:dyDescent="0.2">
      <c r="A57" s="65">
        <v>35</v>
      </c>
      <c r="B57" s="125">
        <v>40</v>
      </c>
      <c r="C57" s="125">
        <f>VLOOKUP(B57,[1]Список!$A$1:$F$656,2,0)</f>
        <v>10080357511</v>
      </c>
      <c r="D57" s="127" t="str">
        <f>VLOOKUP(B57,[1]Список!$A$1:$F$656,3,0)</f>
        <v>ГАШЕЧЕВ Сергей</v>
      </c>
      <c r="E57" s="126">
        <f>VLOOKUP(B57,[1]Список!$A$1:$F$656,4,0)</f>
        <v>38740</v>
      </c>
      <c r="F57" s="125" t="s">
        <v>41</v>
      </c>
      <c r="G57" s="125" t="str">
        <f>VLOOKUP(B57,[1]Список!$A$1:$F$656,6,0)</f>
        <v>Москва</v>
      </c>
      <c r="H57" s="72">
        <v>6.4328703703703705E-5</v>
      </c>
      <c r="I57" s="72">
        <v>6.8611111111111113E-5</v>
      </c>
      <c r="J57" s="66">
        <f t="shared" si="2"/>
        <v>1.3293981481481482E-4</v>
      </c>
      <c r="K57" s="67">
        <f t="shared" si="3"/>
        <v>62.685007835625974</v>
      </c>
      <c r="L57" s="68"/>
      <c r="M57" s="69"/>
    </row>
    <row r="58" spans="1:13" s="70" customFormat="1" ht="18" customHeight="1" x14ac:dyDescent="0.2">
      <c r="A58" s="65">
        <v>36</v>
      </c>
      <c r="B58" s="125">
        <v>67</v>
      </c>
      <c r="C58" s="125">
        <f>VLOOKUP(B58,[1]Список!$A$1:$F$656,2,0)</f>
        <v>10130175495</v>
      </c>
      <c r="D58" s="127" t="str">
        <f>VLOOKUP(B58,[1]Список!$A$1:$F$656,3,0)</f>
        <v>ЗУДОЧКИН Даниил</v>
      </c>
      <c r="E58" s="126">
        <f>VLOOKUP(B58,[1]Список!$A$1:$F$656,4,0)</f>
        <v>39512</v>
      </c>
      <c r="F58" s="125" t="s">
        <v>43</v>
      </c>
      <c r="G58" s="125" t="str">
        <f>VLOOKUP(B58,[1]Список!$A$1:$F$656,6,0)</f>
        <v>Москва</v>
      </c>
      <c r="H58" s="72">
        <v>6.5324074074074077E-5</v>
      </c>
      <c r="I58" s="72">
        <v>6.7881944444444454E-5</v>
      </c>
      <c r="J58" s="66">
        <f t="shared" si="2"/>
        <v>1.3320601851851853E-4</v>
      </c>
      <c r="K58" s="67">
        <f t="shared" si="3"/>
        <v>62.559735858893035</v>
      </c>
      <c r="L58" s="68"/>
      <c r="M58" s="69"/>
    </row>
    <row r="59" spans="1:13" s="70" customFormat="1" ht="18" customHeight="1" x14ac:dyDescent="0.2">
      <c r="A59" s="65">
        <v>37</v>
      </c>
      <c r="B59" s="125">
        <v>70</v>
      </c>
      <c r="C59" s="125">
        <f>VLOOKUP(B59,[1]Список!$A$1:$F$656,2,0)</f>
        <v>10123421871</v>
      </c>
      <c r="D59" s="127" t="str">
        <f>VLOOKUP(B59,[1]Список!$A$1:$F$656,3,0)</f>
        <v>БОГОМОЛОВ Кирилл</v>
      </c>
      <c r="E59" s="126">
        <f>VLOOKUP(B59,[1]Список!$A$1:$F$656,4,0)</f>
        <v>39107</v>
      </c>
      <c r="F59" s="125" t="s">
        <v>41</v>
      </c>
      <c r="G59" s="125" t="str">
        <f>VLOOKUP(B59,[1]Список!$A$1:$F$656,6,0)</f>
        <v>Москва</v>
      </c>
      <c r="H59" s="72">
        <v>6.5289351851851844E-5</v>
      </c>
      <c r="I59" s="72">
        <v>6.8657407407407415E-5</v>
      </c>
      <c r="J59" s="66">
        <f t="shared" si="2"/>
        <v>1.3394675925925927E-4</v>
      </c>
      <c r="K59" s="67">
        <f t="shared" si="3"/>
        <v>62.21377343817506</v>
      </c>
      <c r="L59" s="68"/>
      <c r="M59" s="69"/>
    </row>
    <row r="60" spans="1:13" s="70" customFormat="1" ht="18" customHeight="1" x14ac:dyDescent="0.2">
      <c r="A60" s="65">
        <v>38</v>
      </c>
      <c r="B60" s="125">
        <v>33</v>
      </c>
      <c r="C60" s="125" t="str">
        <f>VLOOKUP(B60,[1]Список!$A$1:$F$656,2,0)</f>
        <v>10120120538</v>
      </c>
      <c r="D60" s="127" t="str">
        <f>VLOOKUP(B60,[1]Список!$A$1:$F$656,3,0)</f>
        <v>ПЕРЕСЫПКИН Никита</v>
      </c>
      <c r="E60" s="126">
        <f>VLOOKUP(B60,[1]Список!$A$1:$F$656,4,0)</f>
        <v>39073</v>
      </c>
      <c r="F60" s="125" t="s">
        <v>41</v>
      </c>
      <c r="G60" s="125" t="str">
        <f>VLOOKUP(B60,[1]Список!$A$1:$F$656,6,0)</f>
        <v>Москва</v>
      </c>
      <c r="H60" s="72">
        <v>6.5810185185185188E-5</v>
      </c>
      <c r="I60" s="72">
        <v>6.8148148148148153E-5</v>
      </c>
      <c r="J60" s="66">
        <f t="shared" si="2"/>
        <v>1.3395833333333334E-4</v>
      </c>
      <c r="K60" s="67">
        <f t="shared" si="3"/>
        <v>62.208398133748062</v>
      </c>
      <c r="L60" s="68"/>
      <c r="M60" s="69"/>
    </row>
    <row r="61" spans="1:13" s="70" customFormat="1" ht="18" customHeight="1" x14ac:dyDescent="0.2">
      <c r="A61" s="65">
        <v>39</v>
      </c>
      <c r="B61" s="125">
        <v>74</v>
      </c>
      <c r="C61" s="125">
        <f>VLOOKUP(B61,[1]Список!$A$1:$F$656,2,0)</f>
        <v>10130333830</v>
      </c>
      <c r="D61" s="127" t="str">
        <f>VLOOKUP(B61,[1]Список!$A$1:$F$656,3,0)</f>
        <v>ЛАПШИН Никита</v>
      </c>
      <c r="E61" s="126">
        <f>VLOOKUP(B61,[1]Список!$A$1:$F$656,4,0)</f>
        <v>39249</v>
      </c>
      <c r="F61" s="125" t="s">
        <v>42</v>
      </c>
      <c r="G61" s="125" t="str">
        <f>VLOOKUP(B61,[1]Список!$A$1:$F$656,6,0)</f>
        <v>Москва</v>
      </c>
      <c r="H61" s="72">
        <v>6.5127314814814816E-5</v>
      </c>
      <c r="I61" s="72">
        <v>6.8958333333333334E-5</v>
      </c>
      <c r="J61" s="66">
        <f t="shared" si="2"/>
        <v>1.3408564814814815E-4</v>
      </c>
      <c r="K61" s="67">
        <f t="shared" si="3"/>
        <v>62.149331031506257</v>
      </c>
      <c r="L61" s="68"/>
      <c r="M61" s="69"/>
    </row>
    <row r="62" spans="1:13" s="70" customFormat="1" ht="18" customHeight="1" x14ac:dyDescent="0.2">
      <c r="A62" s="65">
        <v>40</v>
      </c>
      <c r="B62" s="125">
        <v>23</v>
      </c>
      <c r="C62" s="125">
        <f>VLOOKUP(B62,[1]Список!$A$1:$F$656,2,0)</f>
        <v>10128264494</v>
      </c>
      <c r="D62" s="127" t="str">
        <f>VLOOKUP(B62,[1]Список!$A$1:$F$656,3,0)</f>
        <v>МИХАЙЛОВСКИЙ Владимир</v>
      </c>
      <c r="E62" s="126">
        <f>VLOOKUP(B62,[1]Список!$A$1:$F$656,4,0)</f>
        <v>39568</v>
      </c>
      <c r="F62" s="125" t="s">
        <v>41</v>
      </c>
      <c r="G62" s="125" t="str">
        <f>VLOOKUP(B62,[1]Список!$A$1:$F$656,6,0)</f>
        <v>Московская область</v>
      </c>
      <c r="H62" s="72">
        <v>6.6597222222222218E-5</v>
      </c>
      <c r="I62" s="72">
        <v>6.9155092592592594E-5</v>
      </c>
      <c r="J62" s="66">
        <f t="shared" si="2"/>
        <v>1.3575231481481481E-4</v>
      </c>
      <c r="K62" s="67">
        <f t="shared" si="3"/>
        <v>61.386307443089777</v>
      </c>
      <c r="L62" s="68"/>
      <c r="M62" s="69"/>
    </row>
    <row r="63" spans="1:13" s="70" customFormat="1" ht="18" customHeight="1" x14ac:dyDescent="0.2">
      <c r="A63" s="65">
        <v>41</v>
      </c>
      <c r="B63" s="125">
        <v>20</v>
      </c>
      <c r="C63" s="125">
        <f>VLOOKUP(B63,[1]Список!$A$1:$F$656,2,0)</f>
        <v>10112972850</v>
      </c>
      <c r="D63" s="127" t="str">
        <f>VLOOKUP(B63,[1]Список!$A$1:$F$656,3,0)</f>
        <v>САБУСОВ Егор</v>
      </c>
      <c r="E63" s="126">
        <f>VLOOKUP(B63,[1]Список!$A$1:$F$656,4,0)</f>
        <v>39438</v>
      </c>
      <c r="F63" s="125" t="str">
        <f>VLOOKUP(B63,[1]Список!$A$1:$F$656,5,0)</f>
        <v>КМС</v>
      </c>
      <c r="G63" s="125" t="str">
        <f>VLOOKUP(B63,[1]Список!$A$1:$F$656,6,0)</f>
        <v>Московская область</v>
      </c>
      <c r="H63" s="72">
        <v>6.6365740740740738E-5</v>
      </c>
      <c r="I63" s="72">
        <v>6.9467592592592595E-5</v>
      </c>
      <c r="J63" s="66">
        <f t="shared" si="2"/>
        <v>1.3583333333333335E-4</v>
      </c>
      <c r="K63" s="67">
        <f t="shared" si="3"/>
        <v>61.349693251533743</v>
      </c>
      <c r="L63" s="68"/>
      <c r="M63" s="69"/>
    </row>
    <row r="64" spans="1:13" s="70" customFormat="1" ht="18" customHeight="1" x14ac:dyDescent="0.2">
      <c r="A64" s="65">
        <v>42</v>
      </c>
      <c r="B64" s="125">
        <v>60</v>
      </c>
      <c r="C64" s="125">
        <f>VLOOKUP(B64,[1]Список!$A$1:$F$656,2,0)</f>
        <v>10104085933</v>
      </c>
      <c r="D64" s="127" t="str">
        <f>VLOOKUP(B64,[1]Список!$A$1:$F$656,3,0)</f>
        <v>ЗЕЛЕНЕВ Тимофей</v>
      </c>
      <c r="E64" s="126">
        <f>VLOOKUP(B64,[1]Список!$A$1:$F$656,4,0)</f>
        <v>39106</v>
      </c>
      <c r="F64" s="125" t="s">
        <v>41</v>
      </c>
      <c r="G64" s="125" t="str">
        <f>VLOOKUP(B64,[1]Список!$A$1:$F$656,6,0)</f>
        <v>Москва</v>
      </c>
      <c r="H64" s="72">
        <v>6.6874999999999999E-5</v>
      </c>
      <c r="I64" s="72">
        <v>6.9201388888888896E-5</v>
      </c>
      <c r="J64" s="66">
        <f t="shared" si="2"/>
        <v>1.3607638888888889E-4</v>
      </c>
      <c r="K64" s="67">
        <f t="shared" si="3"/>
        <v>61.240112273539175</v>
      </c>
      <c r="L64" s="68"/>
      <c r="M64" s="69"/>
    </row>
    <row r="65" spans="1:13" s="70" customFormat="1" ht="18" customHeight="1" x14ac:dyDescent="0.2">
      <c r="A65" s="65">
        <v>43</v>
      </c>
      <c r="B65" s="125">
        <v>66</v>
      </c>
      <c r="C65" s="125">
        <f>VLOOKUP(B65,[1]Список!$A$1:$F$656,2,0)</f>
        <v>10130166910</v>
      </c>
      <c r="D65" s="127" t="str">
        <f>VLOOKUP(B65,[1]Список!$A$1:$F$656,3,0)</f>
        <v>ПАЩЕНКО Дмитрий</v>
      </c>
      <c r="E65" s="126">
        <f>VLOOKUP(B65,[1]Список!$A$1:$F$656,4,0)</f>
        <v>39496</v>
      </c>
      <c r="F65" s="125" t="s">
        <v>43</v>
      </c>
      <c r="G65" s="125" t="str">
        <f>VLOOKUP(B65,[1]Список!$A$1:$F$656,6,0)</f>
        <v>Москва</v>
      </c>
      <c r="H65" s="72">
        <v>6.7766203703703714E-5</v>
      </c>
      <c r="I65" s="72">
        <v>6.9027777777777786E-5</v>
      </c>
      <c r="J65" s="66">
        <f t="shared" si="2"/>
        <v>1.367939814814815E-4</v>
      </c>
      <c r="K65" s="67">
        <f t="shared" si="3"/>
        <v>60.918859463575593</v>
      </c>
      <c r="L65" s="68"/>
      <c r="M65" s="69"/>
    </row>
    <row r="66" spans="1:13" s="70" customFormat="1" ht="18" customHeight="1" x14ac:dyDescent="0.2">
      <c r="A66" s="65">
        <v>44</v>
      </c>
      <c r="B66" s="125">
        <v>63</v>
      </c>
      <c r="C66" s="125">
        <f>VLOOKUP(B66,[1]Список!$A$1:$F$656,2,0)</f>
        <v>10120373344</v>
      </c>
      <c r="D66" s="127" t="str">
        <f>VLOOKUP(B66,[1]Список!$A$1:$F$656,3,0)</f>
        <v>ЩЕПИЛОВ Лев</v>
      </c>
      <c r="E66" s="126">
        <f>VLOOKUP(B66,[1]Список!$A$1:$F$656,4,0)</f>
        <v>39328</v>
      </c>
      <c r="F66" s="125" t="s">
        <v>43</v>
      </c>
      <c r="G66" s="125" t="str">
        <f>VLOOKUP(B66,[1]Список!$A$1:$F$656,6,0)</f>
        <v>Москва</v>
      </c>
      <c r="H66" s="72">
        <v>6.7233796296296301E-5</v>
      </c>
      <c r="I66" s="72">
        <v>6.9768518518518514E-5</v>
      </c>
      <c r="J66" s="66">
        <f t="shared" si="2"/>
        <v>1.3700231481481482E-4</v>
      </c>
      <c r="K66" s="67">
        <f t="shared" si="3"/>
        <v>60.826222860522101</v>
      </c>
      <c r="L66" s="68"/>
      <c r="M66" s="69"/>
    </row>
    <row r="67" spans="1:13" s="70" customFormat="1" ht="18" customHeight="1" x14ac:dyDescent="0.2">
      <c r="A67" s="65">
        <v>45</v>
      </c>
      <c r="B67" s="125">
        <v>82</v>
      </c>
      <c r="C67" s="125">
        <f>VLOOKUP(B67,[1]Список!$A$1:$F$656,2,0)</f>
        <v>10104574168</v>
      </c>
      <c r="D67" s="127" t="str">
        <f>VLOOKUP(B67,[1]Список!$A$1:$F$656,3,0)</f>
        <v>КОМКОВ Владислав</v>
      </c>
      <c r="E67" s="126">
        <f>VLOOKUP(B67,[1]Список!$A$1:$F$656,4,0)</f>
        <v>39323</v>
      </c>
      <c r="F67" s="125" t="s">
        <v>43</v>
      </c>
      <c r="G67" s="125" t="str">
        <f>VLOOKUP(B67,[1]Список!$A$1:$F$656,6,0)</f>
        <v>Москва</v>
      </c>
      <c r="H67" s="72">
        <v>6.6331018518518518E-5</v>
      </c>
      <c r="I67" s="72">
        <v>7.0833333333333338E-5</v>
      </c>
      <c r="J67" s="66">
        <f t="shared" si="2"/>
        <v>1.3716435185185186E-4</v>
      </c>
      <c r="K67" s="67">
        <f t="shared" si="3"/>
        <v>60.75436672010801</v>
      </c>
      <c r="L67" s="68"/>
      <c r="M67" s="69"/>
    </row>
    <row r="68" spans="1:13" s="70" customFormat="1" ht="18" customHeight="1" x14ac:dyDescent="0.2">
      <c r="A68" s="65">
        <v>46</v>
      </c>
      <c r="B68" s="125">
        <v>80</v>
      </c>
      <c r="C68" s="125">
        <f>VLOOKUP(B68,[1]Список!$A$1:$F$656,2,0)</f>
        <v>10133001431</v>
      </c>
      <c r="D68" s="127" t="str">
        <f>VLOOKUP(B68,[1]Список!$A$1:$F$656,3,0)</f>
        <v>КАРАНТ Никита</v>
      </c>
      <c r="E68" s="126">
        <f>VLOOKUP(B68,[1]Список!$A$1:$F$656,4,0)</f>
        <v>39185</v>
      </c>
      <c r="F68" s="125" t="s">
        <v>43</v>
      </c>
      <c r="G68" s="125" t="str">
        <f>VLOOKUP(B68,[1]Список!$A$1:$F$656,6,0)</f>
        <v>Москва</v>
      </c>
      <c r="H68" s="72">
        <v>6.6041666666666655E-5</v>
      </c>
      <c r="I68" s="72">
        <v>7.1157407407407408E-5</v>
      </c>
      <c r="J68" s="66">
        <f t="shared" si="2"/>
        <v>1.3719907407407406E-4</v>
      </c>
      <c r="K68" s="67">
        <f t="shared" si="3"/>
        <v>60.73899105787077</v>
      </c>
      <c r="L68" s="68"/>
      <c r="M68" s="69"/>
    </row>
    <row r="69" spans="1:13" s="70" customFormat="1" ht="18" customHeight="1" x14ac:dyDescent="0.2">
      <c r="A69" s="65">
        <v>47</v>
      </c>
      <c r="B69" s="125">
        <v>32</v>
      </c>
      <c r="C69" s="125" t="str">
        <f>VLOOKUP(B69,[1]Список!$A$1:$F$656,2,0)</f>
        <v>10135084660</v>
      </c>
      <c r="D69" s="127" t="str">
        <f>VLOOKUP(B69,[1]Список!$A$1:$F$656,3,0)</f>
        <v>ПОЛТОРЫХИН Егор</v>
      </c>
      <c r="E69" s="126">
        <f>VLOOKUP(B69,[1]Список!$A$1:$F$656,4,0)</f>
        <v>38984</v>
      </c>
      <c r="F69" s="125" t="s">
        <v>43</v>
      </c>
      <c r="G69" s="125" t="str">
        <f>VLOOKUP(B69,[1]Список!$A$1:$F$656,6,0)</f>
        <v>Москва</v>
      </c>
      <c r="H69" s="72">
        <v>6.8078703703703701E-5</v>
      </c>
      <c r="I69" s="72">
        <v>7.2407407407407411E-5</v>
      </c>
      <c r="J69" s="66">
        <f t="shared" si="2"/>
        <v>1.4048611111111111E-4</v>
      </c>
      <c r="K69" s="67">
        <f t="shared" si="3"/>
        <v>59.317844784972813</v>
      </c>
      <c r="L69" s="68"/>
      <c r="M69" s="69"/>
    </row>
    <row r="70" spans="1:13" s="70" customFormat="1" ht="18" customHeight="1" x14ac:dyDescent="0.2">
      <c r="A70" s="65">
        <v>48</v>
      </c>
      <c r="B70" s="125">
        <v>27</v>
      </c>
      <c r="C70" s="125" t="str">
        <f>VLOOKUP(B70,[1]Список!$A$1:$F$656,2,0)</f>
        <v>10100048713</v>
      </c>
      <c r="D70" s="127" t="str">
        <f>VLOOKUP(B70,[1]Список!$A$1:$F$656,3,0)</f>
        <v>ОСЕЧКИН Александр</v>
      </c>
      <c r="E70" s="126">
        <f>VLOOKUP(B70,[1]Список!$A$1:$F$656,4,0)</f>
        <v>38387</v>
      </c>
      <c r="F70" s="125" t="s">
        <v>41</v>
      </c>
      <c r="G70" s="125" t="str">
        <f>VLOOKUP(B70,[1]Список!$A$1:$F$656,6,0)</f>
        <v>Москва</v>
      </c>
      <c r="H70" s="72">
        <v>6.846064814814814E-5</v>
      </c>
      <c r="I70" s="72">
        <v>7.2199074074074068E-5</v>
      </c>
      <c r="J70" s="66">
        <f t="shared" si="2"/>
        <v>1.406597222222222E-4</v>
      </c>
      <c r="K70" s="67">
        <f t="shared" si="3"/>
        <v>59.244630955319685</v>
      </c>
      <c r="L70" s="68"/>
      <c r="M70" s="69"/>
    </row>
    <row r="71" spans="1:13" s="70" customFormat="1" ht="18" customHeight="1" x14ac:dyDescent="0.2">
      <c r="A71" s="65">
        <v>49</v>
      </c>
      <c r="B71" s="125">
        <v>26</v>
      </c>
      <c r="C71" s="125">
        <f>VLOOKUP(B71,[1]Список!$A$1:$F$656,2,0)</f>
        <v>10132957981</v>
      </c>
      <c r="D71" s="127" t="str">
        <f>VLOOKUP(B71,[1]Список!$A$1:$F$656,3,0)</f>
        <v>АБРАМЕНКОВ Илья</v>
      </c>
      <c r="E71" s="126">
        <f>VLOOKUP(B71,[1]Список!$A$1:$F$656,4,0)</f>
        <v>39548</v>
      </c>
      <c r="F71" s="125" t="s">
        <v>42</v>
      </c>
      <c r="G71" s="125" t="str">
        <f>VLOOKUP(B71,[1]Список!$A$1:$F$656,6,0)</f>
        <v>Москва</v>
      </c>
      <c r="H71" s="72">
        <v>6.820601851851851E-5</v>
      </c>
      <c r="I71" s="72">
        <v>7.3657407407407414E-5</v>
      </c>
      <c r="J71" s="66">
        <f t="shared" ref="J71:J74" si="4">SUM(H71,I71)</f>
        <v>1.4186342592592592E-4</v>
      </c>
      <c r="K71" s="67">
        <f t="shared" ref="K71:K74" si="5">$K$19/((J71*24))</f>
        <v>58.741943379293467</v>
      </c>
      <c r="L71" s="68"/>
      <c r="M71" s="69"/>
    </row>
    <row r="72" spans="1:13" s="70" customFormat="1" ht="18" customHeight="1" x14ac:dyDescent="0.2">
      <c r="A72" s="65">
        <v>50</v>
      </c>
      <c r="B72" s="125">
        <v>24</v>
      </c>
      <c r="C72" s="125">
        <f>VLOOKUP(B72,[1]Список!$A$1:$F$656,2,0)</f>
        <v>10130345853</v>
      </c>
      <c r="D72" s="127" t="str">
        <f>VLOOKUP(B72,[1]Список!$A$1:$F$656,3,0)</f>
        <v>НИКИШИН Тимофей</v>
      </c>
      <c r="E72" s="126">
        <f>VLOOKUP(B72,[1]Список!$A$1:$F$656,4,0)</f>
        <v>39742</v>
      </c>
      <c r="F72" s="125" t="s">
        <v>43</v>
      </c>
      <c r="G72" s="125" t="str">
        <f>VLOOKUP(B72,[1]Список!$A$1:$F$656,6,0)</f>
        <v>Московская область</v>
      </c>
      <c r="H72" s="72">
        <v>6.9594907407407404E-5</v>
      </c>
      <c r="I72" s="72">
        <v>7.2905092592592604E-5</v>
      </c>
      <c r="J72" s="66">
        <f t="shared" si="4"/>
        <v>1.4249999999999999E-4</v>
      </c>
      <c r="K72" s="67">
        <f t="shared" si="5"/>
        <v>58.479532163742697</v>
      </c>
      <c r="L72" s="68"/>
      <c r="M72" s="69"/>
    </row>
    <row r="73" spans="1:13" s="70" customFormat="1" ht="18" customHeight="1" x14ac:dyDescent="0.2">
      <c r="A73" s="65">
        <v>51</v>
      </c>
      <c r="B73" s="125">
        <v>31</v>
      </c>
      <c r="C73" s="125" t="str">
        <f>VLOOKUP(B73,[1]Список!$A$1:$F$656,2,0)</f>
        <v>10133002744</v>
      </c>
      <c r="D73" s="127" t="str">
        <f>VLOOKUP(B73,[1]Список!$A$1:$F$656,3,0)</f>
        <v>ЗЯБКИН Иван</v>
      </c>
      <c r="E73" s="126">
        <f>VLOOKUP(B73,[1]Список!$A$1:$F$656,4,0)</f>
        <v>38966</v>
      </c>
      <c r="F73" s="125" t="s">
        <v>42</v>
      </c>
      <c r="G73" s="125" t="str">
        <f>VLOOKUP(B73,[1]Список!$A$1:$F$656,6,0)</f>
        <v>Москва</v>
      </c>
      <c r="H73" s="72">
        <v>7.0335648148148159E-5</v>
      </c>
      <c r="I73" s="72">
        <v>7.3854166666666662E-5</v>
      </c>
      <c r="J73" s="66">
        <f t="shared" si="4"/>
        <v>1.4418981481481482E-4</v>
      </c>
      <c r="K73" s="67">
        <f t="shared" si="5"/>
        <v>57.794188473270189</v>
      </c>
      <c r="L73" s="68"/>
      <c r="M73" s="69"/>
    </row>
    <row r="74" spans="1:13" s="70" customFormat="1" ht="18" customHeight="1" x14ac:dyDescent="0.2">
      <c r="A74" s="65">
        <v>52</v>
      </c>
      <c r="B74" s="125">
        <v>25</v>
      </c>
      <c r="C74" s="125">
        <f>VLOOKUP(B74,[1]Список!$A$1:$F$656,2,0)</f>
        <v>10095746458</v>
      </c>
      <c r="D74" s="127" t="str">
        <f>VLOOKUP(B74,[1]Список!$A$1:$F$656,3,0)</f>
        <v>АБРАМЕНКОВ Андрей</v>
      </c>
      <c r="E74" s="126">
        <f>VLOOKUP(B74,[1]Список!$A$1:$F$656,4,0)</f>
        <v>38863</v>
      </c>
      <c r="F74" s="125" t="s">
        <v>42</v>
      </c>
      <c r="G74" s="125" t="str">
        <f>VLOOKUP(B74,[1]Список!$A$1:$F$656,6,0)</f>
        <v>Москва</v>
      </c>
      <c r="H74" s="72">
        <v>7.0127314814814816E-5</v>
      </c>
      <c r="I74" s="72">
        <v>7.4537037037037033E-5</v>
      </c>
      <c r="J74" s="66">
        <f t="shared" si="4"/>
        <v>1.4466435185185185E-4</v>
      </c>
      <c r="K74" s="67">
        <f t="shared" si="5"/>
        <v>57.604608368669503</v>
      </c>
      <c r="L74" s="68"/>
      <c r="M74" s="69"/>
    </row>
    <row r="75" spans="1:13" s="70" customFormat="1" ht="18" customHeight="1" x14ac:dyDescent="0.2">
      <c r="A75" s="65">
        <v>53</v>
      </c>
      <c r="B75" s="125">
        <v>91</v>
      </c>
      <c r="C75" s="125">
        <f>VLOOKUP(B75,[1]Список!$A$1:$F$656,2,0)</f>
        <v>10135838073</v>
      </c>
      <c r="D75" s="127" t="str">
        <f>VLOOKUP(B75,[1]Список!$A$1:$F$656,3,0)</f>
        <v>ОСТРИЦОВ Ратмир</v>
      </c>
      <c r="E75" s="126">
        <f>VLOOKUP(B75,[1]Список!$A$1:$F$656,4,0)</f>
        <v>39723</v>
      </c>
      <c r="F75" s="125" t="s">
        <v>42</v>
      </c>
      <c r="G75" s="125" t="str">
        <f>VLOOKUP(B75,[1]Список!$A$1:$F$656,6,0)</f>
        <v>Москва</v>
      </c>
      <c r="H75" s="72">
        <v>7.0208333333333323E-5</v>
      </c>
      <c r="I75" s="72">
        <v>7.4513888888888883E-5</v>
      </c>
      <c r="J75" s="66">
        <f t="shared" si="2"/>
        <v>1.4472222222222219E-4</v>
      </c>
      <c r="K75" s="67">
        <f t="shared" si="3"/>
        <v>57.581573896353184</v>
      </c>
      <c r="L75" s="68"/>
      <c r="M75" s="69"/>
    </row>
    <row r="76" spans="1:13" s="70" customFormat="1" ht="18" customHeight="1" x14ac:dyDescent="0.2">
      <c r="A76" s="65">
        <v>54</v>
      </c>
      <c r="B76" s="125">
        <v>34</v>
      </c>
      <c r="C76" s="125" t="str">
        <f>VLOOKUP(B76,[1]Список!$A$1:$F$656,2,0)</f>
        <v>10130294323</v>
      </c>
      <c r="D76" s="127" t="str">
        <f>VLOOKUP(B76,[1]Список!$A$1:$F$656,3,0)</f>
        <v>КРАСНЯНЧУК Владимир</v>
      </c>
      <c r="E76" s="126">
        <f>VLOOKUP(B76,[1]Список!$A$1:$F$656,4,0)</f>
        <v>39076</v>
      </c>
      <c r="F76" s="125" t="s">
        <v>43</v>
      </c>
      <c r="G76" s="125" t="str">
        <f>VLOOKUP(B76,[1]Список!$A$1:$F$656,6,0)</f>
        <v>Москва</v>
      </c>
      <c r="H76" s="72">
        <v>7.0983796296296298E-5</v>
      </c>
      <c r="I76" s="72">
        <v>7.4120370370370375E-5</v>
      </c>
      <c r="J76" s="66">
        <f t="shared" si="2"/>
        <v>1.4510416666666667E-4</v>
      </c>
      <c r="K76" s="67">
        <f t="shared" si="3"/>
        <v>57.430007178750891</v>
      </c>
      <c r="L76" s="68"/>
      <c r="M76" s="69"/>
    </row>
    <row r="77" spans="1:13" s="70" customFormat="1" ht="18" customHeight="1" x14ac:dyDescent="0.2">
      <c r="A77" s="65">
        <v>55</v>
      </c>
      <c r="B77" s="125">
        <v>22</v>
      </c>
      <c r="C77" s="125">
        <f>VLOOKUP(B77,[1]Список!$A$1:$F$656,2,0)</f>
        <v>10139215996</v>
      </c>
      <c r="D77" s="127" t="str">
        <f>VLOOKUP(B77,[1]Список!$A$1:$F$656,3,0)</f>
        <v>ЗАКУСКИН Андрей</v>
      </c>
      <c r="E77" s="126">
        <f>VLOOKUP(B77,[1]Список!$A$1:$F$656,4,0)</f>
        <v>39552</v>
      </c>
      <c r="F77" s="125" t="s">
        <v>41</v>
      </c>
      <c r="G77" s="125" t="str">
        <f>VLOOKUP(B77,[1]Список!$A$1:$F$656,6,0)</f>
        <v>Московская область</v>
      </c>
      <c r="H77" s="72">
        <v>7.0069444444444446E-5</v>
      </c>
      <c r="I77" s="72">
        <v>7.6134259259259257E-5</v>
      </c>
      <c r="J77" s="66">
        <f t="shared" si="2"/>
        <v>1.462037037037037E-4</v>
      </c>
      <c r="K77" s="67">
        <f t="shared" si="3"/>
        <v>56.998100063331229</v>
      </c>
      <c r="L77" s="68"/>
      <c r="M77" s="69"/>
    </row>
    <row r="78" spans="1:13" s="70" customFormat="1" ht="18" customHeight="1" x14ac:dyDescent="0.2">
      <c r="A78" s="65">
        <v>56</v>
      </c>
      <c r="B78" s="125">
        <v>68</v>
      </c>
      <c r="C78" s="125">
        <f>VLOOKUP(B78,[1]Список!$A$1:$F$656,2,0)</f>
        <v>10135578395</v>
      </c>
      <c r="D78" s="127" t="str">
        <f>VLOOKUP(B78,[1]Список!$A$1:$F$656,3,0)</f>
        <v>ПРОКОФЬЕВ Степан</v>
      </c>
      <c r="E78" s="126">
        <f>VLOOKUP(B78,[1]Список!$A$1:$F$656,4,0)</f>
        <v>39548</v>
      </c>
      <c r="F78" s="125" t="s">
        <v>41</v>
      </c>
      <c r="G78" s="125" t="str">
        <f>VLOOKUP(B78,[1]Список!$A$1:$F$656,6,0)</f>
        <v>Москва</v>
      </c>
      <c r="H78" s="72"/>
      <c r="I78" s="72"/>
      <c r="J78" s="66"/>
      <c r="K78" s="67"/>
      <c r="L78" s="68"/>
      <c r="M78" s="69" t="s">
        <v>48</v>
      </c>
    </row>
    <row r="79" spans="1:13" ht="10.5" customHeight="1" thickBot="1" x14ac:dyDescent="0.25">
      <c r="A79" s="52"/>
    </row>
    <row r="80" spans="1:13" ht="15.75" thickTop="1" x14ac:dyDescent="0.2">
      <c r="A80" s="84" t="s">
        <v>3</v>
      </c>
      <c r="B80" s="85"/>
      <c r="C80" s="85"/>
      <c r="D80" s="85"/>
      <c r="E80" s="46"/>
      <c r="F80" s="46"/>
      <c r="G80" s="85"/>
      <c r="H80" s="85"/>
      <c r="I80" s="85"/>
      <c r="J80" s="85"/>
      <c r="K80" s="85"/>
      <c r="L80" s="85"/>
      <c r="M80" s="92"/>
    </row>
    <row r="81" spans="1:13" ht="15" x14ac:dyDescent="0.2">
      <c r="A81" s="47" t="s">
        <v>44</v>
      </c>
      <c r="B81" s="17"/>
      <c r="C81" s="55"/>
      <c r="D81" s="17"/>
      <c r="E81" s="56"/>
      <c r="F81" s="17"/>
      <c r="G81" s="57"/>
      <c r="H81" s="49"/>
      <c r="I81" s="5"/>
      <c r="J81" s="5"/>
      <c r="K81" s="5"/>
      <c r="L81" s="58"/>
      <c r="M81" s="48"/>
    </row>
    <row r="82" spans="1:13" ht="15" x14ac:dyDescent="0.2">
      <c r="A82" s="47" t="s">
        <v>45</v>
      </c>
      <c r="B82" s="17"/>
      <c r="C82" s="59"/>
      <c r="D82" s="17"/>
      <c r="E82" s="56"/>
      <c r="F82" s="17"/>
      <c r="G82" s="57"/>
      <c r="H82" s="49"/>
      <c r="I82" s="5"/>
      <c r="J82" s="5"/>
      <c r="K82" s="5"/>
      <c r="L82" s="58"/>
      <c r="M82" s="48"/>
    </row>
    <row r="83" spans="1:13" ht="4.5" customHeight="1" x14ac:dyDescent="0.2">
      <c r="A83" s="25"/>
      <c r="B83" s="11"/>
      <c r="C83" s="11"/>
      <c r="D83" s="5"/>
      <c r="E83" s="34"/>
      <c r="F83" s="5"/>
      <c r="G83" s="5"/>
      <c r="H83" s="5"/>
      <c r="I83" s="5"/>
      <c r="J83" s="5"/>
      <c r="K83" s="5"/>
      <c r="L83" s="5"/>
      <c r="M83" s="26"/>
    </row>
    <row r="84" spans="1:13" ht="15.75" x14ac:dyDescent="0.2">
      <c r="A84" s="74"/>
      <c r="B84" s="73"/>
      <c r="C84" s="73"/>
      <c r="D84" s="86" t="s">
        <v>25</v>
      </c>
      <c r="E84" s="86"/>
      <c r="F84" s="86"/>
      <c r="G84" s="86" t="s">
        <v>8</v>
      </c>
      <c r="H84" s="86"/>
      <c r="I84" s="86"/>
      <c r="J84" s="86" t="s">
        <v>24</v>
      </c>
      <c r="K84" s="86"/>
      <c r="L84" s="86"/>
      <c r="M84" s="87"/>
    </row>
    <row r="85" spans="1:13" s="44" customFormat="1" ht="15.75" x14ac:dyDescent="0.2">
      <c r="A85" s="40"/>
      <c r="B85" s="41"/>
      <c r="C85" s="41"/>
      <c r="D85" s="41"/>
      <c r="E85" s="41"/>
      <c r="F85" s="42"/>
      <c r="J85" s="42"/>
      <c r="K85" s="42"/>
      <c r="L85" s="42"/>
      <c r="M85" s="43"/>
    </row>
    <row r="86" spans="1:13" s="44" customFormat="1" ht="15.75" x14ac:dyDescent="0.2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5"/>
    </row>
    <row r="87" spans="1:13" x14ac:dyDescent="0.2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112"/>
    </row>
    <row r="88" spans="1:13" x14ac:dyDescent="0.2">
      <c r="A88" s="62"/>
      <c r="B88" s="63"/>
      <c r="C88" s="63"/>
      <c r="D88" s="63"/>
      <c r="E88" s="35"/>
      <c r="F88" s="63"/>
      <c r="G88" s="63"/>
      <c r="H88" s="63"/>
      <c r="I88" s="63"/>
      <c r="J88" s="63"/>
      <c r="K88" s="63"/>
      <c r="L88" s="63"/>
      <c r="M88" s="64"/>
    </row>
    <row r="89" spans="1:13" x14ac:dyDescent="0.2">
      <c r="A89" s="62"/>
      <c r="B89" s="63"/>
      <c r="C89" s="63"/>
      <c r="D89" s="63"/>
      <c r="E89" s="35"/>
      <c r="F89" s="63"/>
      <c r="G89" s="63"/>
      <c r="H89" s="63"/>
      <c r="I89" s="63"/>
      <c r="J89" s="63"/>
      <c r="K89" s="63"/>
      <c r="L89" s="63"/>
      <c r="M89" s="64"/>
    </row>
    <row r="90" spans="1:13" ht="13.5" thickBot="1" x14ac:dyDescent="0.25">
      <c r="A90" s="75" t="s">
        <v>20</v>
      </c>
      <c r="B90" s="76"/>
      <c r="C90" s="76"/>
      <c r="D90" s="113" t="str">
        <f>G19</f>
        <v>А.М.МИЛОШЕВИЧ (1 кат, г.Москва)</v>
      </c>
      <c r="E90" s="113"/>
      <c r="F90" s="113"/>
      <c r="G90" s="113" t="str">
        <f>G17</f>
        <v>В.Н.ГНИДЕНКО (ВК, г.Тула)</v>
      </c>
      <c r="H90" s="113"/>
      <c r="I90" s="113"/>
      <c r="J90" s="113" t="str">
        <f>G18</f>
        <v>О.В.БЕЛОБОРОДОВА (1кат, г.Москва)</v>
      </c>
      <c r="K90" s="113"/>
      <c r="L90" s="113"/>
      <c r="M90" s="114"/>
    </row>
    <row r="91" spans="1:13" ht="13.5" thickTop="1" x14ac:dyDescent="0.2"/>
  </sheetData>
  <mergeCells count="40">
    <mergeCell ref="A80:D80"/>
    <mergeCell ref="G80:M80"/>
    <mergeCell ref="A87:E87"/>
    <mergeCell ref="F87:I87"/>
    <mergeCell ref="J87:M87"/>
    <mergeCell ref="H16:M16"/>
    <mergeCell ref="H17:M17"/>
    <mergeCell ref="H18:M18"/>
    <mergeCell ref="H19:I19"/>
    <mergeCell ref="G21:G22"/>
    <mergeCell ref="H21:I21"/>
    <mergeCell ref="J21:J22"/>
    <mergeCell ref="K21:K22"/>
    <mergeCell ref="L21:L22"/>
    <mergeCell ref="B21:B22"/>
    <mergeCell ref="C21:C22"/>
    <mergeCell ref="D21:D22"/>
    <mergeCell ref="E21:E22"/>
    <mergeCell ref="M21:M22"/>
    <mergeCell ref="A1:M1"/>
    <mergeCell ref="A2:M2"/>
    <mergeCell ref="A3:M3"/>
    <mergeCell ref="A4:M4"/>
    <mergeCell ref="A6:M6"/>
    <mergeCell ref="D90:F90"/>
    <mergeCell ref="G90:I90"/>
    <mergeCell ref="J90:M90"/>
    <mergeCell ref="A7:M7"/>
    <mergeCell ref="J84:M84"/>
    <mergeCell ref="G84:I84"/>
    <mergeCell ref="D84:F84"/>
    <mergeCell ref="F21:F22"/>
    <mergeCell ref="A8:M8"/>
    <mergeCell ref="A9:M9"/>
    <mergeCell ref="A10:M10"/>
    <mergeCell ref="A11:M11"/>
    <mergeCell ref="A12:M12"/>
    <mergeCell ref="A15:G15"/>
    <mergeCell ref="H15:M15"/>
    <mergeCell ref="A21:A22"/>
  </mergeCells>
  <conditionalFormatting sqref="G81:G82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7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rowBreaks count="1" manualBreakCount="1">
    <brk id="36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Гит с ходу 200 м юноши 15-16</vt:lpstr>
      <vt:lpstr>'Гит с ходу 200 м юноши 15-16'!Заголовки_для_печати</vt:lpstr>
      <vt:lpstr>'Гит с ходу 200 м юноши 15-16'!Область_печати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2021-05-18T13:50:02Z</cp:lastPrinted>
  <dcterms:created xsi:type="dcterms:W3CDTF">1996-10-08T23:32:33Z</dcterms:created>
  <dcterms:modified xsi:type="dcterms:W3CDTF">2023-12-08T10:31:25Z</dcterms:modified>
</cp:coreProperties>
</file>