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юниорки 17-18 медисон (3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6" i="1" l="1"/>
  <c r="L76" i="1"/>
  <c r="F76" i="1"/>
  <c r="AV68" i="1"/>
  <c r="AV67" i="1"/>
  <c r="AV66" i="1"/>
  <c r="AV65" i="1"/>
  <c r="AV64" i="1"/>
  <c r="AV63" i="1"/>
  <c r="AV62" i="1"/>
  <c r="AS40" i="1"/>
  <c r="A40" i="1"/>
  <c r="AS38" i="1"/>
  <c r="A38" i="1"/>
  <c r="AS37" i="1"/>
  <c r="A36" i="1"/>
  <c r="AS35" i="1"/>
  <c r="AS36" i="1" s="1"/>
  <c r="A34" i="1"/>
  <c r="AS33" i="1"/>
  <c r="AS34" i="1" s="1"/>
  <c r="A32" i="1"/>
  <c r="AS31" i="1"/>
  <c r="AS32" i="1" s="1"/>
  <c r="AS30" i="1"/>
  <c r="A30" i="1"/>
  <c r="AS29" i="1"/>
  <c r="A28" i="1"/>
  <c r="AS27" i="1"/>
  <c r="AS28" i="1" s="1"/>
  <c r="A26" i="1"/>
  <c r="AS25" i="1"/>
  <c r="AS26" i="1" s="1"/>
  <c r="AS24" i="1"/>
  <c r="A24" i="1"/>
  <c r="H68" i="1" s="1"/>
  <c r="H63" i="1" s="1"/>
  <c r="AS23" i="1"/>
  <c r="H14" i="1"/>
  <c r="H67" i="1" l="1"/>
</calcChain>
</file>

<file path=xl/sharedStrings.xml><?xml version="1.0" encoding="utf-8"?>
<sst xmlns="http://schemas.openxmlformats.org/spreadsheetml/2006/main" count="135" uniqueCount="92">
  <si>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</si>
  <si>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</si>
  <si>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</si>
  <si>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</si>
  <si>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</si>
  <si>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</si>
  <si>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мэдисон</t>
  </si>
  <si>
    <t>Юниорки 17-18 лет</t>
  </si>
  <si>
    <t>МЕСТО ПРОВЕДЕНИЯ: г. Санкт-Петербург</t>
  </si>
  <si>
    <t>ВРЕМЯ ГОНКИ:</t>
  </si>
  <si>
    <t>№ ВРВС: 0080461611Я</t>
  </si>
  <si>
    <t>ДАТА ПРОВЕДЕНИЯ: 12 Июня 2023 года</t>
  </si>
  <si>
    <t>СР.СКОРОСТЬ:</t>
  </si>
  <si>
    <t>№ ЕКП 2023: 26273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</si>
  <si>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</si>
  <si>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</si>
  <si>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</si>
  <si>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</si>
  <si>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</si>
  <si>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</si>
  <si>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</si>
  <si>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</si>
  <si>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</si>
  <si>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</si>
  <si>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</si>
  <si>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</si>
  <si>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</si>
  <si>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0,250м/80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</si>
  <si>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</si>
  <si>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</si>
  <si>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</si>
  <si>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</si>
  <si>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</si>
  <si>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</si>
  <si>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</si>
  <si>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</si>
  <si>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основном финише</t>
  </si>
  <si>
    <t>ОЧКИ ЗА КРУГИ</t>
  </si>
  <si>
    <t>РЕЗУЛЬТАТ очки</t>
  </si>
  <si>
    <t>Доп. Инфо</t>
  </si>
  <si>
    <t>ВЫПОЛНЕНИЕ НТУ ЕВСК</t>
  </si>
  <si>
    <t>ПРИМЕЧАНИЕ</t>
  </si>
  <si>
    <t>+ ЗА КРУГ</t>
  </si>
  <si>
    <t>- ЗА КРУГ</t>
  </si>
  <si>
    <t>Даньшина Полина</t>
  </si>
  <si>
    <t>КМС</t>
  </si>
  <si>
    <t>Санкт-Петербург</t>
  </si>
  <si>
    <t>МС</t>
  </si>
  <si>
    <t>Новолодская Ангелина</t>
  </si>
  <si>
    <t>Кокарева Аглая</t>
  </si>
  <si>
    <t>Чертихина Юлия</t>
  </si>
  <si>
    <t>Смирнова Диана</t>
  </si>
  <si>
    <t>Ившичева Яна</t>
  </si>
  <si>
    <t>Исмагилова Лилия</t>
  </si>
  <si>
    <t>предупреждение (неправильная смена)</t>
  </si>
  <si>
    <t>Павловская Мария</t>
  </si>
  <si>
    <t>Грибова Марина</t>
  </si>
  <si>
    <t>Деменкова Анастасия</t>
  </si>
  <si>
    <t>2 СР</t>
  </si>
  <si>
    <t>Васюкова Валерия</t>
  </si>
  <si>
    <t>1 СР</t>
  </si>
  <si>
    <t>Соломатина Олеся</t>
  </si>
  <si>
    <t>Изотова Анна</t>
  </si>
  <si>
    <t>Тульская область</t>
  </si>
  <si>
    <t>Юрченко Александра</t>
  </si>
  <si>
    <t>Костина Ольга</t>
  </si>
  <si>
    <t>сняты</t>
  </si>
  <si>
    <t>Алексеева Васса</t>
  </si>
  <si>
    <t>НС</t>
  </si>
  <si>
    <t>Евланова Екатерина</t>
  </si>
  <si>
    <t>Ермолова Дарья</t>
  </si>
  <si>
    <t>ПОГОДНЫЕ УСЛОВИЯ</t>
  </si>
  <si>
    <t>СТАТИСТИКА ГОНКИ</t>
  </si>
  <si>
    <t>Температура: +26</t>
  </si>
  <si>
    <t>Субъектов РФ</t>
  </si>
  <si>
    <t>ЗМС</t>
  </si>
  <si>
    <t>Влажность: 58 %</t>
  </si>
  <si>
    <t>Заявлено</t>
  </si>
  <si>
    <t>МСМК</t>
  </si>
  <si>
    <t xml:space="preserve">Осадки: </t>
  </si>
  <si>
    <t>Стартовало</t>
  </si>
  <si>
    <t xml:space="preserve">Ветер: </t>
  </si>
  <si>
    <t>Финишировало</t>
  </si>
  <si>
    <t>Н. финишировало</t>
  </si>
  <si>
    <t>Дисквалифицировано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</si>
  <si>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</si>
  <si>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</si>
  <si>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</si>
  <si>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</si>
  <si>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</si>
  <si>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</si>
  <si>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НФ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</si>
</sst>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:ss.000"/>
    <numFmt numFmtId="165" formatCode="h:mm:ss.00"/>
    <numFmt numFmtId="166" formatCode="0.0"/>
    <numFmt numFmtId="167" formatCode="yyyy"/>
  </numFmts>
  <fonts count="22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5" fillId="0" borderId="0"/>
  </cellStyleXfs>
  <cellXfs count="20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10" fillId="2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6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4" fontId="8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65" fontId="12" fillId="0" borderId="19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left" vertical="center"/>
    </xf>
    <xf numFmtId="1" fontId="12" fillId="0" borderId="18" xfId="0" applyNumberFormat="1" applyFont="1" applyBorder="1" applyAlignment="1">
      <alignment horizontal="center" vertical="center"/>
    </xf>
    <xf numFmtId="165" fontId="12" fillId="0" borderId="18" xfId="0" applyNumberFormat="1" applyFont="1" applyBorder="1" applyAlignment="1">
      <alignment vertical="center"/>
    </xf>
    <xf numFmtId="166" fontId="12" fillId="0" borderId="18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 wrapText="1"/>
    </xf>
    <xf numFmtId="14" fontId="9" fillId="3" borderId="23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14" fillId="3" borderId="22" xfId="1" applyFont="1" applyFill="1" applyBorder="1" applyAlignment="1">
      <alignment horizontal="center" vertical="center" wrapText="1"/>
    </xf>
    <xf numFmtId="165" fontId="9" fillId="3" borderId="22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9" fillId="3" borderId="26" xfId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49" fontId="9" fillId="3" borderId="26" xfId="1" applyNumberFormat="1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vertical="center"/>
    </xf>
    <xf numFmtId="14" fontId="15" fillId="0" borderId="31" xfId="0" applyNumberFormat="1" applyFont="1" applyFill="1" applyBorder="1" applyAlignment="1">
      <alignment horizontal="center" vertical="center"/>
    </xf>
    <xf numFmtId="1" fontId="13" fillId="0" borderId="30" xfId="2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vertical="center"/>
    </xf>
    <xf numFmtId="14" fontId="15" fillId="0" borderId="35" xfId="0" applyNumberFormat="1" applyFont="1" applyFill="1" applyBorder="1" applyAlignment="1">
      <alignment horizontal="center" vertical="center"/>
    </xf>
    <xf numFmtId="1" fontId="16" fillId="0" borderId="34" xfId="2" applyNumberFormat="1" applyFont="1" applyBorder="1" applyAlignment="1">
      <alignment horizontal="center" vertical="center" wrapText="1"/>
    </xf>
    <xf numFmtId="1" fontId="13" fillId="0" borderId="34" xfId="2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vertical="center" wrapText="1"/>
    </xf>
    <xf numFmtId="14" fontId="17" fillId="0" borderId="31" xfId="0" applyNumberFormat="1" applyFont="1" applyFill="1" applyBorder="1" applyAlignment="1">
      <alignment horizontal="center" vertical="center" wrapText="1"/>
    </xf>
    <xf numFmtId="14" fontId="18" fillId="0" borderId="31" xfId="0" applyNumberFormat="1" applyFont="1" applyFill="1" applyBorder="1" applyAlignment="1">
      <alignment horizontal="center" vertical="center" wrapText="1"/>
    </xf>
    <xf numFmtId="14" fontId="18" fillId="0" borderId="35" xfId="0" applyNumberFormat="1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 wrapText="1"/>
    </xf>
    <xf numFmtId="0" fontId="19" fillId="0" borderId="40" xfId="3" applyFont="1" applyBorder="1" applyAlignment="1">
      <alignment vertical="center" wrapText="1"/>
    </xf>
    <xf numFmtId="14" fontId="19" fillId="0" borderId="40" xfId="2" applyNumberFormat="1" applyFont="1" applyBorder="1" applyAlignment="1">
      <alignment horizontal="center" vertical="center" wrapText="1"/>
    </xf>
    <xf numFmtId="167" fontId="2" fillId="0" borderId="40" xfId="0" applyNumberFormat="1" applyFont="1" applyBorder="1" applyAlignment="1">
      <alignment horizontal="center" vertical="center" wrapText="1"/>
    </xf>
    <xf numFmtId="0" fontId="19" fillId="0" borderId="40" xfId="2" applyFont="1" applyBorder="1" applyAlignment="1">
      <alignment horizontal="center" vertical="center" wrapText="1"/>
    </xf>
    <xf numFmtId="1" fontId="19" fillId="0" borderId="27" xfId="2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 wrapText="1"/>
    </xf>
    <xf numFmtId="0" fontId="19" fillId="0" borderId="35" xfId="3" applyFont="1" applyBorder="1" applyAlignment="1">
      <alignment vertical="center" wrapText="1"/>
    </xf>
    <xf numFmtId="14" fontId="19" fillId="0" borderId="35" xfId="2" applyNumberFormat="1" applyFont="1" applyBorder="1" applyAlignment="1">
      <alignment horizontal="center" vertical="center" wrapText="1"/>
    </xf>
    <xf numFmtId="167" fontId="2" fillId="0" borderId="35" xfId="0" applyNumberFormat="1" applyFont="1" applyBorder="1" applyAlignment="1">
      <alignment horizontal="center" vertical="center" wrapText="1"/>
    </xf>
    <xf numFmtId="1" fontId="20" fillId="0" borderId="35" xfId="2" applyNumberFormat="1" applyFont="1" applyBorder="1" applyAlignment="1">
      <alignment horizontal="center" vertical="center" wrapText="1"/>
    </xf>
    <xf numFmtId="1" fontId="20" fillId="0" borderId="34" xfId="2" applyNumberFormat="1" applyFont="1" applyBorder="1" applyAlignment="1">
      <alignment horizontal="center" vertical="center" wrapText="1"/>
    </xf>
    <xf numFmtId="1" fontId="19" fillId="0" borderId="34" xfId="2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 wrapText="1"/>
    </xf>
    <xf numFmtId="0" fontId="19" fillId="0" borderId="31" xfId="3" applyFont="1" applyBorder="1" applyAlignment="1">
      <alignment vertical="center" wrapText="1"/>
    </xf>
    <xf numFmtId="14" fontId="19" fillId="0" borderId="31" xfId="2" applyNumberFormat="1" applyFont="1" applyBorder="1" applyAlignment="1">
      <alignment horizontal="center" vertical="center" wrapText="1"/>
    </xf>
    <xf numFmtId="167" fontId="2" fillId="0" borderId="31" xfId="0" applyNumberFormat="1" applyFont="1" applyBorder="1" applyAlignment="1">
      <alignment horizontal="center" vertical="center" wrapText="1"/>
    </xf>
    <xf numFmtId="0" fontId="19" fillId="0" borderId="31" xfId="2" applyFont="1" applyBorder="1" applyAlignment="1">
      <alignment horizontal="center" vertical="center" wrapText="1"/>
    </xf>
    <xf numFmtId="1" fontId="19" fillId="0" borderId="30" xfId="2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19" fillId="0" borderId="0" xfId="3" applyFont="1" applyBorder="1" applyAlignment="1">
      <alignment vertical="center" wrapText="1"/>
    </xf>
    <xf numFmtId="14" fontId="19" fillId="0" borderId="0" xfId="2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" fontId="20" fillId="0" borderId="0" xfId="2" applyNumberFormat="1" applyFont="1" applyBorder="1" applyAlignment="1">
      <alignment horizontal="center" vertical="center" wrapText="1"/>
    </xf>
    <xf numFmtId="1" fontId="19" fillId="0" borderId="0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vertical="center"/>
    </xf>
    <xf numFmtId="0" fontId="7" fillId="3" borderId="48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4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50" xfId="0" applyNumberFormat="1" applyFont="1" applyBorder="1" applyAlignment="1">
      <alignment vertical="center"/>
    </xf>
    <xf numFmtId="49" fontId="8" fillId="0" borderId="51" xfId="4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9" fontId="8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2" fillId="0" borderId="52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53" xfId="0" applyNumberFormat="1" applyFont="1" applyBorder="1" applyAlignment="1">
      <alignment vertical="center"/>
    </xf>
    <xf numFmtId="49" fontId="8" fillId="0" borderId="15" xfId="4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54" xfId="0" applyNumberFormat="1" applyFont="1" applyBorder="1" applyAlignment="1">
      <alignment vertical="center"/>
    </xf>
    <xf numFmtId="49" fontId="8" fillId="0" borderId="49" xfId="4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5">
    <cellStyle name="Обычный" xfId="0" builtinId="0"/>
    <cellStyle name="Обычный 2 4" xfId="4"/>
    <cellStyle name="Обычный_ID4938_RS" xfId="3"/>
    <cellStyle name="Обычный_ID4938_RS_1" xfId="2"/>
    <cellStyle name="Обычный_Стартовый протокол Смирнов_20101106_Results" xfId="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171450</xdr:rowOff>
    </xdr:from>
    <xdr:to>
      <xdr:col>3</xdr:col>
      <xdr:colOff>933450</xdr:colOff>
      <xdr:row>6</xdr:row>
      <xdr:rowOff>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71450"/>
          <a:ext cx="2000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285751</xdr:colOff>
      <xdr:row>70</xdr:row>
      <xdr:rowOff>60647</xdr:rowOff>
    </xdr:from>
    <xdr:to>
      <xdr:col>13</xdr:col>
      <xdr:colOff>642938</xdr:colOff>
      <xdr:row>74</xdr:row>
      <xdr:rowOff>152400</xdr:rowOff>
    </xdr:to>
    <xdr:pic>
      <xdr:nvPicPr>
        <xdr:cNvPr id="3" name="Рисунок 4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1" y="10109522"/>
          <a:ext cx="1033462" cy="815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352425</xdr:colOff>
      <xdr:row>0</xdr:row>
      <xdr:rowOff>180975</xdr:rowOff>
    </xdr:from>
    <xdr:to>
      <xdr:col>47</xdr:col>
      <xdr:colOff>257175</xdr:colOff>
      <xdr:row>5</xdr:row>
      <xdr:rowOff>111919</xdr:rowOff>
    </xdr:to>
    <xdr:pic>
      <xdr:nvPicPr>
        <xdr:cNvPr id="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0" y="180975"/>
          <a:ext cx="685800" cy="731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404812</xdr:colOff>
      <xdr:row>69</xdr:row>
      <xdr:rowOff>130970</xdr:rowOff>
    </xdr:from>
    <xdr:to>
      <xdr:col>8</xdr:col>
      <xdr:colOff>369093</xdr:colOff>
      <xdr:row>75</xdr:row>
      <xdr:rowOff>14288</xdr:rowOff>
    </xdr:to>
    <xdr:pic>
      <xdr:nvPicPr>
        <xdr:cNvPr id="5" name="Рисунок 5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7" y="9979820"/>
          <a:ext cx="1859756" cy="96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297657</xdr:colOff>
      <xdr:row>70</xdr:row>
      <xdr:rowOff>45893</xdr:rowOff>
    </xdr:from>
    <xdr:to>
      <xdr:col>46</xdr:col>
      <xdr:colOff>695327</xdr:colOff>
      <xdr:row>75</xdr:row>
      <xdr:rowOff>180976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9407" y="10094768"/>
          <a:ext cx="1664495" cy="1020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V77"/>
  <sheetViews>
    <sheetView tabSelected="1" topLeftCell="A13" zoomScale="80" zoomScaleNormal="80" zoomScaleSheetLayoutView="50" zoomScalePageLayoutView="80" workbookViewId="0">
      <selection activeCell="AX29" sqref="AX29"/>
    </sheetView>
  </sheetViews>
  <sheetFormatPr defaultRowHeight="12.75" x14ac:dyDescent="0.2"/>
  <cols>
    <col min="1" max="1" width="6.5703125" customWidth="1"/>
    <col min="2" max="2" width="6.7109375" customWidth="1"/>
    <col min="3" max="3" width="13.7109375" customWidth="1"/>
    <col min="4" max="4" width="23.42578125" customWidth="1"/>
    <col min="5" max="5" width="10.7109375" customWidth="1"/>
    <col min="6" max="6" width="16.7109375" customWidth="1"/>
    <col min="7" max="7" width="18.28515625" customWidth="1"/>
    <col min="8" max="15" width="10.140625" customWidth="1"/>
    <col min="16" max="19" width="7.5703125" hidden="1" customWidth="1"/>
    <col min="20" max="41" width="3" hidden="1" customWidth="1"/>
    <col min="42" max="42" width="14.42578125" customWidth="1"/>
    <col min="45" max="45" width="9.85546875" customWidth="1"/>
    <col min="47" max="47" width="11.7109375" customWidth="1"/>
    <col min="48" max="48" width="37" customWidth="1"/>
    <col min="51" max="52" width="3.28515625" customWidth="1"/>
    <col min="53" max="57" width="2.140625" customWidth="1"/>
    <col min="58" max="85" width="1.5703125" customWidth="1"/>
    <col min="86" max="123" width="3.28515625" customWidth="1"/>
  </cols>
  <sheetData>
    <row r="1" spans="1:48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6.149999999999999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9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8.449999999999999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8.4499999999999993" customHeight="1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2.9" customHeight="1" x14ac:dyDescent="0.2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4.9000000000000004" customHeight="1" thickBot="1" x14ac:dyDescent="0.25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9.5" thickTop="1" x14ac:dyDescent="0.2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7"/>
    </row>
    <row r="10" spans="1:48" ht="18.75" x14ac:dyDescent="0.2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0"/>
    </row>
    <row r="11" spans="1:48" ht="18.75" x14ac:dyDescent="0.2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0"/>
    </row>
    <row r="12" spans="1:48" ht="9" customHeigh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3"/>
    </row>
    <row r="13" spans="1:48" ht="15.75" x14ac:dyDescent="0.2">
      <c r="A13" s="14" t="s">
        <v>8</v>
      </c>
      <c r="B13" s="15"/>
      <c r="C13" s="16"/>
      <c r="D13" s="17"/>
      <c r="E13" s="18"/>
      <c r="F13" s="19"/>
      <c r="G13" s="20" t="s">
        <v>9</v>
      </c>
      <c r="H13" s="21">
        <v>1.7490509259259258E-2</v>
      </c>
      <c r="I13" s="2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2"/>
      <c r="AV13" s="23" t="s">
        <v>10</v>
      </c>
    </row>
    <row r="14" spans="1:48" ht="15.75" x14ac:dyDescent="0.2">
      <c r="A14" s="24" t="s">
        <v>11</v>
      </c>
      <c r="B14" s="25"/>
      <c r="C14" s="25"/>
      <c r="D14" s="26"/>
      <c r="E14" s="27"/>
      <c r="F14" s="28"/>
      <c r="G14" s="29" t="s">
        <v>12</v>
      </c>
      <c r="H14" s="30">
        <f>AP19*0.25/(HOUR(H13)+MINUTE(H13)/60+SECOND(H13)/3600)</f>
        <v>47.650562541363335</v>
      </c>
      <c r="I14" s="30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31"/>
      <c r="AV14" s="32" t="s">
        <v>13</v>
      </c>
    </row>
    <row r="15" spans="1:48" ht="15" x14ac:dyDescent="0.2">
      <c r="A15" s="33" t="s">
        <v>14</v>
      </c>
      <c r="B15" s="34"/>
      <c r="C15" s="34"/>
      <c r="D15" s="34"/>
      <c r="E15" s="34"/>
      <c r="F15" s="34"/>
      <c r="G15" s="35"/>
      <c r="H15" s="36" t="s">
        <v>15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7"/>
    </row>
    <row r="16" spans="1:48" ht="15" x14ac:dyDescent="0.2">
      <c r="A16" s="38" t="s">
        <v>16</v>
      </c>
      <c r="B16" s="39"/>
      <c r="C16" s="39"/>
      <c r="D16" s="40"/>
      <c r="E16" s="41"/>
      <c r="F16" s="40"/>
      <c r="G16" s="42" t="s">
        <v>2</v>
      </c>
      <c r="H16" s="43" t="s">
        <v>17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5"/>
    </row>
    <row r="17" spans="1:48" ht="15" x14ac:dyDescent="0.2">
      <c r="A17" s="38" t="s">
        <v>18</v>
      </c>
      <c r="B17" s="39"/>
      <c r="C17" s="39"/>
      <c r="D17" s="46"/>
      <c r="E17" s="47"/>
      <c r="F17" s="46"/>
      <c r="G17" s="48" t="s">
        <v>19</v>
      </c>
      <c r="H17" s="49" t="s">
        <v>20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1"/>
    </row>
    <row r="18" spans="1:48" ht="15" x14ac:dyDescent="0.2">
      <c r="A18" s="38" t="s">
        <v>21</v>
      </c>
      <c r="B18" s="39"/>
      <c r="C18" s="39"/>
      <c r="D18" s="42"/>
      <c r="E18" s="41"/>
      <c r="F18" s="40"/>
      <c r="G18" s="48" t="s">
        <v>22</v>
      </c>
      <c r="H18" s="49" t="s">
        <v>23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1"/>
    </row>
    <row r="19" spans="1:48" ht="15.75" thickBot="1" x14ac:dyDescent="0.25">
      <c r="A19" s="52" t="s">
        <v>24</v>
      </c>
      <c r="B19" s="53"/>
      <c r="C19" s="53"/>
      <c r="D19" s="54"/>
      <c r="E19" s="55"/>
      <c r="F19" s="56"/>
      <c r="G19" s="48" t="s">
        <v>25</v>
      </c>
      <c r="H19" s="57" t="s">
        <v>26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9">
        <v>80</v>
      </c>
      <c r="AQ19" s="60"/>
      <c r="AR19" s="60"/>
      <c r="AS19" s="61"/>
      <c r="AT19" s="60"/>
      <c r="AU19" s="60"/>
      <c r="AV19" s="62" t="s">
        <v>27</v>
      </c>
    </row>
    <row r="20" spans="1:48" ht="14.25" thickTop="1" thickBot="1" x14ac:dyDescent="0.25">
      <c r="A20" s="63"/>
      <c r="B20" s="64"/>
      <c r="C20" s="64"/>
      <c r="D20" s="63"/>
      <c r="E20" s="65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</row>
    <row r="21" spans="1:48" ht="13.5" thickTop="1" x14ac:dyDescent="0.2">
      <c r="A21" s="66" t="s">
        <v>28</v>
      </c>
      <c r="B21" s="67" t="s">
        <v>29</v>
      </c>
      <c r="C21" s="67" t="s">
        <v>30</v>
      </c>
      <c r="D21" s="67" t="s">
        <v>31</v>
      </c>
      <c r="E21" s="68" t="s">
        <v>32</v>
      </c>
      <c r="F21" s="67" t="s">
        <v>33</v>
      </c>
      <c r="G21" s="67" t="s">
        <v>34</v>
      </c>
      <c r="H21" s="69" t="s">
        <v>35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70" t="s">
        <v>36</v>
      </c>
      <c r="AQ21" s="71" t="s">
        <v>37</v>
      </c>
      <c r="AR21" s="71"/>
      <c r="AS21" s="67" t="s">
        <v>38</v>
      </c>
      <c r="AT21" s="67" t="s">
        <v>39</v>
      </c>
      <c r="AU21" s="72" t="s">
        <v>40</v>
      </c>
      <c r="AV21" s="73" t="s">
        <v>41</v>
      </c>
    </row>
    <row r="22" spans="1:48" ht="13.5" thickBot="1" x14ac:dyDescent="0.25">
      <c r="A22" s="74"/>
      <c r="B22" s="75"/>
      <c r="C22" s="75"/>
      <c r="D22" s="75"/>
      <c r="E22" s="76"/>
      <c r="F22" s="75"/>
      <c r="G22" s="75"/>
      <c r="H22" s="77">
        <v>1</v>
      </c>
      <c r="I22" s="77">
        <v>2</v>
      </c>
      <c r="J22" s="77">
        <v>3</v>
      </c>
      <c r="K22" s="77">
        <v>4</v>
      </c>
      <c r="L22" s="77">
        <v>5</v>
      </c>
      <c r="M22" s="77">
        <v>6</v>
      </c>
      <c r="N22" s="77">
        <v>7</v>
      </c>
      <c r="O22" s="77">
        <v>8</v>
      </c>
      <c r="P22" s="77">
        <v>9</v>
      </c>
      <c r="Q22" s="77">
        <v>10</v>
      </c>
      <c r="R22" s="77">
        <v>11</v>
      </c>
      <c r="S22" s="77">
        <v>12</v>
      </c>
      <c r="T22" s="77">
        <v>13</v>
      </c>
      <c r="U22" s="77">
        <v>14</v>
      </c>
      <c r="V22" s="77">
        <v>15</v>
      </c>
      <c r="W22" s="77">
        <v>16</v>
      </c>
      <c r="X22" s="77">
        <v>17</v>
      </c>
      <c r="Y22" s="77">
        <v>18</v>
      </c>
      <c r="Z22" s="77">
        <v>19</v>
      </c>
      <c r="AA22" s="77">
        <v>20</v>
      </c>
      <c r="AB22" s="77">
        <v>21</v>
      </c>
      <c r="AC22" s="77">
        <v>22</v>
      </c>
      <c r="AD22" s="77">
        <v>23</v>
      </c>
      <c r="AE22" s="77">
        <v>24</v>
      </c>
      <c r="AF22" s="77">
        <v>25</v>
      </c>
      <c r="AG22" s="77">
        <v>26</v>
      </c>
      <c r="AH22" s="77">
        <v>27</v>
      </c>
      <c r="AI22" s="77">
        <v>28</v>
      </c>
      <c r="AJ22" s="77">
        <v>29</v>
      </c>
      <c r="AK22" s="77">
        <v>30</v>
      </c>
      <c r="AL22" s="77">
        <v>31</v>
      </c>
      <c r="AM22" s="77">
        <v>32</v>
      </c>
      <c r="AN22" s="77">
        <v>33</v>
      </c>
      <c r="AO22" s="77">
        <v>34</v>
      </c>
      <c r="AP22" s="78"/>
      <c r="AQ22" s="79" t="s">
        <v>42</v>
      </c>
      <c r="AR22" s="79" t="s">
        <v>43</v>
      </c>
      <c r="AS22" s="75"/>
      <c r="AT22" s="75"/>
      <c r="AU22" s="80"/>
      <c r="AV22" s="81"/>
    </row>
    <row r="23" spans="1:48" ht="24" customHeight="1" x14ac:dyDescent="0.2">
      <c r="A23" s="82">
        <v>1</v>
      </c>
      <c r="B23" s="83">
        <v>20</v>
      </c>
      <c r="C23" s="84">
        <v>10111632836</v>
      </c>
      <c r="D23" s="85" t="s">
        <v>44</v>
      </c>
      <c r="E23" s="86">
        <v>39137</v>
      </c>
      <c r="F23" s="84" t="s">
        <v>45</v>
      </c>
      <c r="G23" s="84" t="s">
        <v>46</v>
      </c>
      <c r="H23" s="87">
        <v>3</v>
      </c>
      <c r="I23" s="87">
        <v>5</v>
      </c>
      <c r="J23" s="87">
        <v>2</v>
      </c>
      <c r="K23" s="87">
        <v>5</v>
      </c>
      <c r="L23" s="87"/>
      <c r="M23" s="87">
        <v>5</v>
      </c>
      <c r="N23" s="87">
        <v>1</v>
      </c>
      <c r="O23" s="8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3">
        <v>5</v>
      </c>
      <c r="AQ23" s="83">
        <v>20</v>
      </c>
      <c r="AR23" s="87"/>
      <c r="AS23" s="87">
        <f>(SUM(H23,I23,J23,K23,L23,M23,N23,O23:AO23,AQ23))-AR23</f>
        <v>41</v>
      </c>
      <c r="AT23" s="87"/>
      <c r="AU23" s="89" t="s">
        <v>47</v>
      </c>
      <c r="AV23" s="90"/>
    </row>
    <row r="24" spans="1:48" ht="24" customHeight="1" thickBot="1" x14ac:dyDescent="0.25">
      <c r="A24" s="91">
        <f>A23</f>
        <v>1</v>
      </c>
      <c r="B24" s="92"/>
      <c r="C24" s="93">
        <v>10124975083</v>
      </c>
      <c r="D24" s="94" t="s">
        <v>48</v>
      </c>
      <c r="E24" s="95">
        <v>40017</v>
      </c>
      <c r="F24" s="93" t="s">
        <v>45</v>
      </c>
      <c r="G24" s="93" t="s">
        <v>46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>
        <f>AS23</f>
        <v>41</v>
      </c>
      <c r="AT24" s="97"/>
      <c r="AU24" s="98"/>
      <c r="AV24" s="99"/>
    </row>
    <row r="25" spans="1:48" ht="24" customHeight="1" x14ac:dyDescent="0.2">
      <c r="A25" s="82">
        <v>2</v>
      </c>
      <c r="B25" s="83">
        <v>21</v>
      </c>
      <c r="C25" s="84">
        <v>10111631927</v>
      </c>
      <c r="D25" s="85" t="s">
        <v>49</v>
      </c>
      <c r="E25" s="86">
        <v>39348</v>
      </c>
      <c r="F25" s="84" t="s">
        <v>45</v>
      </c>
      <c r="G25" s="84" t="s">
        <v>46</v>
      </c>
      <c r="H25" s="87">
        <v>5</v>
      </c>
      <c r="I25" s="87">
        <v>2</v>
      </c>
      <c r="J25" s="87">
        <v>5</v>
      </c>
      <c r="K25" s="87"/>
      <c r="L25" s="87">
        <v>3</v>
      </c>
      <c r="M25" s="87">
        <v>2</v>
      </c>
      <c r="N25" s="87">
        <v>5</v>
      </c>
      <c r="O25" s="87">
        <v>10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3">
        <v>1</v>
      </c>
      <c r="AQ25" s="83"/>
      <c r="AR25" s="87"/>
      <c r="AS25" s="87">
        <f>(SUM(H25,I25,J25,K25,L25,M25,N25,O25:AO25,AQ25))-AR25</f>
        <v>32</v>
      </c>
      <c r="AT25" s="87"/>
      <c r="AU25" s="89" t="s">
        <v>47</v>
      </c>
      <c r="AV25" s="90"/>
    </row>
    <row r="26" spans="1:48" ht="24" customHeight="1" thickBot="1" x14ac:dyDescent="0.25">
      <c r="A26" s="91">
        <f>A25</f>
        <v>2</v>
      </c>
      <c r="B26" s="92"/>
      <c r="C26" s="93">
        <v>10080748238</v>
      </c>
      <c r="D26" s="94" t="s">
        <v>50</v>
      </c>
      <c r="E26" s="95">
        <v>39121</v>
      </c>
      <c r="F26" s="93" t="s">
        <v>45</v>
      </c>
      <c r="G26" s="93" t="s">
        <v>46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>
        <f>AS25</f>
        <v>32</v>
      </c>
      <c r="AT26" s="97"/>
      <c r="AU26" s="98"/>
      <c r="AV26" s="99"/>
    </row>
    <row r="27" spans="1:48" ht="24" customHeight="1" x14ac:dyDescent="0.2">
      <c r="A27" s="82">
        <v>3</v>
      </c>
      <c r="B27" s="83">
        <v>19</v>
      </c>
      <c r="C27" s="84">
        <v>10094559422</v>
      </c>
      <c r="D27" s="85" t="s">
        <v>51</v>
      </c>
      <c r="E27" s="86">
        <v>38505</v>
      </c>
      <c r="F27" s="84" t="s">
        <v>47</v>
      </c>
      <c r="G27" s="84" t="s">
        <v>46</v>
      </c>
      <c r="H27" s="87">
        <v>2</v>
      </c>
      <c r="I27" s="87">
        <v>3</v>
      </c>
      <c r="J27" s="87">
        <v>3</v>
      </c>
      <c r="K27" s="87">
        <v>3</v>
      </c>
      <c r="L27" s="87">
        <v>5</v>
      </c>
      <c r="M27" s="87">
        <v>3</v>
      </c>
      <c r="N27" s="87">
        <v>3</v>
      </c>
      <c r="O27" s="87">
        <v>6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3">
        <v>2</v>
      </c>
      <c r="AQ27" s="83"/>
      <c r="AR27" s="87"/>
      <c r="AS27" s="87">
        <f>(SUM(H27,I27,J27,K27,L27,M27,N27,O27:AO27,AQ27))-AR27</f>
        <v>28</v>
      </c>
      <c r="AT27" s="87"/>
      <c r="AU27" s="89" t="s">
        <v>47</v>
      </c>
      <c r="AV27" s="90"/>
    </row>
    <row r="28" spans="1:48" ht="24" customHeight="1" thickBot="1" x14ac:dyDescent="0.25">
      <c r="A28" s="91">
        <f>A27</f>
        <v>3</v>
      </c>
      <c r="B28" s="92"/>
      <c r="C28" s="93">
        <v>10125032576</v>
      </c>
      <c r="D28" s="94" t="s">
        <v>52</v>
      </c>
      <c r="E28" s="95">
        <v>39562</v>
      </c>
      <c r="F28" s="93" t="s">
        <v>45</v>
      </c>
      <c r="G28" s="93" t="s">
        <v>46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>
        <f>AS27</f>
        <v>28</v>
      </c>
      <c r="AT28" s="97"/>
      <c r="AU28" s="98"/>
      <c r="AV28" s="99"/>
    </row>
    <row r="29" spans="1:48" ht="24" customHeight="1" x14ac:dyDescent="0.2">
      <c r="A29" s="82">
        <v>4</v>
      </c>
      <c r="B29" s="83">
        <v>25</v>
      </c>
      <c r="C29" s="84">
        <v>10095661683</v>
      </c>
      <c r="D29" s="85" t="s">
        <v>53</v>
      </c>
      <c r="E29" s="86">
        <v>39098</v>
      </c>
      <c r="F29" s="84" t="s">
        <v>45</v>
      </c>
      <c r="G29" s="84" t="s">
        <v>46</v>
      </c>
      <c r="H29" s="87">
        <v>1</v>
      </c>
      <c r="I29" s="87"/>
      <c r="J29" s="87">
        <v>1</v>
      </c>
      <c r="K29" s="87"/>
      <c r="L29" s="87">
        <v>2</v>
      </c>
      <c r="M29" s="87"/>
      <c r="N29" s="87">
        <v>2</v>
      </c>
      <c r="O29" s="87">
        <v>4</v>
      </c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3">
        <v>3</v>
      </c>
      <c r="AQ29" s="83"/>
      <c r="AR29" s="87"/>
      <c r="AS29" s="87">
        <f>(SUM(H29,I29,J29,K29,L29,M29,N29,O29:AO29,AQ29))-AR29</f>
        <v>10</v>
      </c>
      <c r="AT29" s="87"/>
      <c r="AU29" s="89" t="s">
        <v>45</v>
      </c>
      <c r="AV29" s="100" t="s">
        <v>54</v>
      </c>
    </row>
    <row r="30" spans="1:48" ht="24" customHeight="1" thickBot="1" x14ac:dyDescent="0.25">
      <c r="A30" s="91">
        <f>A29</f>
        <v>4</v>
      </c>
      <c r="B30" s="92"/>
      <c r="C30" s="93">
        <v>10124975487</v>
      </c>
      <c r="D30" s="94" t="s">
        <v>55</v>
      </c>
      <c r="E30" s="95">
        <v>39749</v>
      </c>
      <c r="F30" s="93" t="s">
        <v>45</v>
      </c>
      <c r="G30" s="93" t="s">
        <v>46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>
        <f>AS29</f>
        <v>10</v>
      </c>
      <c r="AT30" s="97"/>
      <c r="AU30" s="98"/>
      <c r="AV30" s="101"/>
    </row>
    <row r="31" spans="1:48" ht="24" customHeight="1" x14ac:dyDescent="0.2">
      <c r="A31" s="82">
        <v>5</v>
      </c>
      <c r="B31" s="83">
        <v>22</v>
      </c>
      <c r="C31" s="84">
        <v>10137268320</v>
      </c>
      <c r="D31" s="85" t="s">
        <v>56</v>
      </c>
      <c r="E31" s="86">
        <v>39488</v>
      </c>
      <c r="F31" s="84" t="s">
        <v>45</v>
      </c>
      <c r="G31" s="84" t="s">
        <v>46</v>
      </c>
      <c r="H31" s="87"/>
      <c r="I31" s="87"/>
      <c r="J31" s="87"/>
      <c r="K31" s="87">
        <v>2</v>
      </c>
      <c r="L31" s="87"/>
      <c r="M31" s="87">
        <v>1</v>
      </c>
      <c r="N31" s="87"/>
      <c r="O31" s="87">
        <v>2</v>
      </c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3">
        <v>4</v>
      </c>
      <c r="AQ31" s="83"/>
      <c r="AR31" s="87"/>
      <c r="AS31" s="87">
        <f>(SUM(H31,I31,J31,K31,L31,M31,N31,O31:AO31,AQ31))-AR31</f>
        <v>5</v>
      </c>
      <c r="AT31" s="87"/>
      <c r="AU31" s="89" t="s">
        <v>45</v>
      </c>
      <c r="AV31" s="90"/>
    </row>
    <row r="32" spans="1:48" ht="24" customHeight="1" thickBot="1" x14ac:dyDescent="0.25">
      <c r="A32" s="91">
        <f>A31</f>
        <v>5</v>
      </c>
      <c r="B32" s="92"/>
      <c r="C32" s="93">
        <v>10127774848</v>
      </c>
      <c r="D32" s="94" t="s">
        <v>57</v>
      </c>
      <c r="E32" s="95">
        <v>39967</v>
      </c>
      <c r="F32" s="93" t="s">
        <v>58</v>
      </c>
      <c r="G32" s="93" t="s">
        <v>46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>
        <f>AS31</f>
        <v>5</v>
      </c>
      <c r="AT32" s="97"/>
      <c r="AU32" s="98"/>
      <c r="AV32" s="99"/>
    </row>
    <row r="33" spans="1:48" ht="24" customHeight="1" x14ac:dyDescent="0.2">
      <c r="A33" s="82">
        <v>6</v>
      </c>
      <c r="B33" s="83">
        <v>23</v>
      </c>
      <c r="C33" s="84">
        <v>10127617931</v>
      </c>
      <c r="D33" s="85" t="s">
        <v>59</v>
      </c>
      <c r="E33" s="86">
        <v>39814</v>
      </c>
      <c r="F33" s="84" t="s">
        <v>60</v>
      </c>
      <c r="G33" s="84" t="s">
        <v>46</v>
      </c>
      <c r="H33" s="87"/>
      <c r="I33" s="87"/>
      <c r="J33" s="87"/>
      <c r="K33" s="87">
        <v>1</v>
      </c>
      <c r="L33" s="87">
        <v>1</v>
      </c>
      <c r="M33" s="87"/>
      <c r="N33" s="87"/>
      <c r="O33" s="87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3">
        <v>6</v>
      </c>
      <c r="AQ33" s="83"/>
      <c r="AR33" s="87"/>
      <c r="AS33" s="87">
        <f>(SUM(H33,I33,J33,K33,L33,M33,N33,O33:AO33,AQ33))-AR33</f>
        <v>2</v>
      </c>
      <c r="AT33" s="87"/>
      <c r="AU33" s="89" t="s">
        <v>45</v>
      </c>
      <c r="AV33" s="90"/>
    </row>
    <row r="34" spans="1:48" ht="24" customHeight="1" thickBot="1" x14ac:dyDescent="0.25">
      <c r="A34" s="91">
        <f>A33</f>
        <v>6</v>
      </c>
      <c r="B34" s="92"/>
      <c r="C34" s="93">
        <v>10137270845</v>
      </c>
      <c r="D34" s="94" t="s">
        <v>61</v>
      </c>
      <c r="E34" s="95">
        <v>39844</v>
      </c>
      <c r="F34" s="93" t="s">
        <v>58</v>
      </c>
      <c r="G34" s="93" t="s">
        <v>46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>
        <f>AS33</f>
        <v>2</v>
      </c>
      <c r="AT34" s="97"/>
      <c r="AU34" s="98"/>
      <c r="AV34" s="99"/>
    </row>
    <row r="35" spans="1:48" ht="24" customHeight="1" x14ac:dyDescent="0.2">
      <c r="A35" s="82">
        <v>7</v>
      </c>
      <c r="B35" s="83">
        <v>26</v>
      </c>
      <c r="C35" s="84">
        <v>10094255385</v>
      </c>
      <c r="D35" s="102" t="s">
        <v>62</v>
      </c>
      <c r="E35" s="103">
        <v>39316</v>
      </c>
      <c r="F35" s="104" t="s">
        <v>45</v>
      </c>
      <c r="G35" s="84" t="s">
        <v>63</v>
      </c>
      <c r="H35" s="87"/>
      <c r="I35" s="87">
        <v>1</v>
      </c>
      <c r="J35" s="87"/>
      <c r="K35" s="87"/>
      <c r="L35" s="87"/>
      <c r="M35" s="87"/>
      <c r="N35" s="87"/>
      <c r="O35" s="87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3">
        <v>7</v>
      </c>
      <c r="AQ35" s="83"/>
      <c r="AR35" s="87"/>
      <c r="AS35" s="87">
        <f>(SUM(H35,I35,J35,K35,L35,M35,N35,O35:AO35,AQ35))-AR35</f>
        <v>1</v>
      </c>
      <c r="AT35" s="87"/>
      <c r="AU35" s="89"/>
      <c r="AV35" s="90"/>
    </row>
    <row r="36" spans="1:48" ht="24" customHeight="1" thickBot="1" x14ac:dyDescent="0.25">
      <c r="A36" s="91">
        <f>A35</f>
        <v>7</v>
      </c>
      <c r="B36" s="92"/>
      <c r="C36" s="93">
        <v>10116899027</v>
      </c>
      <c r="D36" s="94" t="s">
        <v>64</v>
      </c>
      <c r="E36" s="95">
        <v>39346</v>
      </c>
      <c r="F36" s="105" t="s">
        <v>45</v>
      </c>
      <c r="G36" s="93" t="s">
        <v>63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>
        <f>AS35</f>
        <v>1</v>
      </c>
      <c r="AT36" s="97"/>
      <c r="AU36" s="98"/>
      <c r="AV36" s="99"/>
    </row>
    <row r="37" spans="1:48" ht="24" customHeight="1" x14ac:dyDescent="0.2">
      <c r="A37" s="82" t="s">
        <v>91</v>
      </c>
      <c r="B37" s="83">
        <v>24</v>
      </c>
      <c r="C37" s="84">
        <v>10137271047</v>
      </c>
      <c r="D37" s="85" t="s">
        <v>65</v>
      </c>
      <c r="E37" s="86">
        <v>40018</v>
      </c>
      <c r="F37" s="84" t="s">
        <v>58</v>
      </c>
      <c r="G37" s="84" t="s">
        <v>46</v>
      </c>
      <c r="H37" s="87"/>
      <c r="I37" s="87"/>
      <c r="J37" s="87"/>
      <c r="K37" s="87"/>
      <c r="L37" s="87"/>
      <c r="M37" s="87"/>
      <c r="N37" s="87"/>
      <c r="O37" s="87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3"/>
      <c r="AQ37" s="83"/>
      <c r="AR37" s="87">
        <v>20</v>
      </c>
      <c r="AS37" s="87">
        <f>(SUM(H37,I37,J37,K37,L37,M37,N37,O37:AO37,AQ37))-AR37</f>
        <v>-20</v>
      </c>
      <c r="AT37" s="87"/>
      <c r="AU37" s="89"/>
      <c r="AV37" s="90" t="s">
        <v>66</v>
      </c>
    </row>
    <row r="38" spans="1:48" ht="24" customHeight="1" thickBot="1" x14ac:dyDescent="0.25">
      <c r="A38" s="91" t="str">
        <f>A37</f>
        <v>НФ</v>
      </c>
      <c r="B38" s="92"/>
      <c r="C38" s="93">
        <v>10137270643</v>
      </c>
      <c r="D38" s="94" t="s">
        <v>67</v>
      </c>
      <c r="E38" s="95">
        <v>39897</v>
      </c>
      <c r="F38" s="93" t="s">
        <v>58</v>
      </c>
      <c r="G38" s="93" t="s">
        <v>46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>
        <f>AS37</f>
        <v>-20</v>
      </c>
      <c r="AT38" s="97"/>
      <c r="AU38" s="98"/>
      <c r="AV38" s="99"/>
    </row>
    <row r="39" spans="1:48" ht="24" customHeight="1" x14ac:dyDescent="0.2">
      <c r="A39" s="82" t="s">
        <v>68</v>
      </c>
      <c r="B39" s="83">
        <v>27</v>
      </c>
      <c r="C39" s="84">
        <v>10091970532</v>
      </c>
      <c r="D39" s="102" t="s">
        <v>69</v>
      </c>
      <c r="E39" s="104">
        <v>39047</v>
      </c>
      <c r="F39" s="104" t="s">
        <v>45</v>
      </c>
      <c r="G39" s="84" t="s">
        <v>63</v>
      </c>
      <c r="H39" s="87"/>
      <c r="I39" s="87"/>
      <c r="J39" s="87"/>
      <c r="K39" s="87"/>
      <c r="L39" s="87"/>
      <c r="M39" s="87"/>
      <c r="N39" s="87"/>
      <c r="O39" s="87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3"/>
      <c r="AQ39" s="83"/>
      <c r="AR39" s="87"/>
      <c r="AS39" s="87"/>
      <c r="AT39" s="87"/>
      <c r="AU39" s="89"/>
      <c r="AV39" s="90"/>
    </row>
    <row r="40" spans="1:48" ht="24" customHeight="1" thickBot="1" x14ac:dyDescent="0.25">
      <c r="A40" s="91" t="str">
        <f>A39</f>
        <v>НС</v>
      </c>
      <c r="B40" s="92"/>
      <c r="C40" s="93">
        <v>10091966589</v>
      </c>
      <c r="D40" s="106" t="s">
        <v>70</v>
      </c>
      <c r="E40" s="105">
        <v>38956</v>
      </c>
      <c r="F40" s="105" t="s">
        <v>45</v>
      </c>
      <c r="G40" s="93" t="s">
        <v>63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>
        <f>AS39</f>
        <v>0</v>
      </c>
      <c r="AT40" s="97"/>
      <c r="AU40" s="98"/>
      <c r="AV40" s="99"/>
    </row>
    <row r="41" spans="1:48" ht="15.75" hidden="1" customHeight="1" x14ac:dyDescent="0.2">
      <c r="A41" s="107"/>
      <c r="B41" s="108"/>
      <c r="C41" s="109"/>
      <c r="D41" s="110"/>
      <c r="E41" s="111"/>
      <c r="F41" s="112"/>
      <c r="G41" s="113"/>
      <c r="H41" s="114"/>
      <c r="I41" s="114"/>
      <c r="J41" s="114"/>
      <c r="K41" s="114"/>
      <c r="L41" s="114"/>
      <c r="M41" s="114"/>
      <c r="N41" s="114"/>
      <c r="O41" s="114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08"/>
      <c r="AQ41" s="108"/>
      <c r="AR41" s="114"/>
      <c r="AS41" s="114"/>
      <c r="AT41" s="114"/>
      <c r="AU41" s="116"/>
      <c r="AV41" s="117"/>
    </row>
    <row r="42" spans="1:48" ht="15.75" hidden="1" customHeight="1" x14ac:dyDescent="0.2">
      <c r="A42" s="118"/>
      <c r="B42" s="119"/>
      <c r="C42" s="120"/>
      <c r="D42" s="121"/>
      <c r="E42" s="122"/>
      <c r="F42" s="123"/>
      <c r="G42" s="124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6"/>
      <c r="AU42" s="127"/>
      <c r="AV42" s="128"/>
    </row>
    <row r="43" spans="1:48" ht="15.75" hidden="1" customHeight="1" x14ac:dyDescent="0.2">
      <c r="A43" s="129"/>
      <c r="B43" s="130"/>
      <c r="C43" s="131"/>
      <c r="D43" s="132"/>
      <c r="E43" s="133"/>
      <c r="F43" s="134"/>
      <c r="G43" s="135"/>
      <c r="H43" s="136"/>
      <c r="I43" s="136"/>
      <c r="J43" s="136"/>
      <c r="K43" s="136"/>
      <c r="L43" s="136"/>
      <c r="M43" s="136"/>
      <c r="N43" s="136"/>
      <c r="O43" s="136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0"/>
      <c r="AQ43" s="130"/>
      <c r="AR43" s="136"/>
      <c r="AS43" s="136"/>
      <c r="AT43" s="136"/>
      <c r="AU43" s="138"/>
      <c r="AV43" s="139"/>
    </row>
    <row r="44" spans="1:48" ht="15.75" hidden="1" customHeight="1" x14ac:dyDescent="0.2">
      <c r="A44" s="118"/>
      <c r="B44" s="119"/>
      <c r="C44" s="120"/>
      <c r="D44" s="121"/>
      <c r="E44" s="122"/>
      <c r="F44" s="123"/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6"/>
      <c r="AU44" s="127"/>
      <c r="AV44" s="128"/>
    </row>
    <row r="45" spans="1:48" ht="15.75" hidden="1" customHeight="1" x14ac:dyDescent="0.2">
      <c r="A45" s="129"/>
      <c r="B45" s="130"/>
      <c r="C45" s="131"/>
      <c r="D45" s="132"/>
      <c r="E45" s="133"/>
      <c r="F45" s="134"/>
      <c r="G45" s="135"/>
      <c r="H45" s="136"/>
      <c r="I45" s="136"/>
      <c r="J45" s="136"/>
      <c r="K45" s="136"/>
      <c r="L45" s="136"/>
      <c r="M45" s="136"/>
      <c r="N45" s="136"/>
      <c r="O45" s="136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0"/>
      <c r="AQ45" s="130"/>
      <c r="AR45" s="136"/>
      <c r="AS45" s="136"/>
      <c r="AT45" s="136"/>
      <c r="AU45" s="138"/>
      <c r="AV45" s="139"/>
    </row>
    <row r="46" spans="1:48" ht="15.75" hidden="1" customHeight="1" x14ac:dyDescent="0.2">
      <c r="A46" s="118"/>
      <c r="B46" s="119"/>
      <c r="C46" s="120"/>
      <c r="D46" s="121"/>
      <c r="E46" s="122"/>
      <c r="F46" s="123"/>
      <c r="G46" s="124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6"/>
      <c r="AU46" s="127"/>
      <c r="AV46" s="128"/>
    </row>
    <row r="47" spans="1:48" ht="15.75" hidden="1" customHeight="1" x14ac:dyDescent="0.2">
      <c r="A47" s="129"/>
      <c r="B47" s="130"/>
      <c r="C47" s="131"/>
      <c r="D47" s="132"/>
      <c r="E47" s="133"/>
      <c r="F47" s="134"/>
      <c r="G47" s="135"/>
      <c r="H47" s="136"/>
      <c r="I47" s="136"/>
      <c r="J47" s="136"/>
      <c r="K47" s="136"/>
      <c r="L47" s="136"/>
      <c r="M47" s="136"/>
      <c r="N47" s="136"/>
      <c r="O47" s="136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0"/>
      <c r="AQ47" s="130"/>
      <c r="AR47" s="136"/>
      <c r="AS47" s="136"/>
      <c r="AT47" s="136"/>
      <c r="AU47" s="138"/>
      <c r="AV47" s="139"/>
    </row>
    <row r="48" spans="1:48" ht="15.75" hidden="1" customHeight="1" x14ac:dyDescent="0.2">
      <c r="A48" s="118"/>
      <c r="B48" s="119"/>
      <c r="C48" s="120"/>
      <c r="D48" s="121"/>
      <c r="E48" s="122"/>
      <c r="F48" s="123"/>
      <c r="G48" s="124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6"/>
      <c r="AU48" s="127"/>
      <c r="AV48" s="128"/>
    </row>
    <row r="49" spans="1:48" ht="15.75" hidden="1" customHeight="1" x14ac:dyDescent="0.2">
      <c r="A49" s="129"/>
      <c r="B49" s="130"/>
      <c r="C49" s="131"/>
      <c r="D49" s="132"/>
      <c r="E49" s="133"/>
      <c r="F49" s="134"/>
      <c r="G49" s="135"/>
      <c r="H49" s="136"/>
      <c r="I49" s="136"/>
      <c r="J49" s="136"/>
      <c r="K49" s="136"/>
      <c r="L49" s="136"/>
      <c r="M49" s="136"/>
      <c r="N49" s="136"/>
      <c r="O49" s="136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0"/>
      <c r="AQ49" s="130"/>
      <c r="AR49" s="136"/>
      <c r="AS49" s="136"/>
      <c r="AT49" s="136"/>
      <c r="AU49" s="138"/>
      <c r="AV49" s="139"/>
    </row>
    <row r="50" spans="1:48" ht="15.75" hidden="1" customHeight="1" x14ac:dyDescent="0.2">
      <c r="A50" s="118"/>
      <c r="B50" s="119"/>
      <c r="C50" s="120"/>
      <c r="D50" s="121"/>
      <c r="E50" s="122"/>
      <c r="F50" s="123"/>
      <c r="G50" s="124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6"/>
      <c r="AU50" s="127"/>
      <c r="AV50" s="128"/>
    </row>
    <row r="51" spans="1:48" ht="15.75" hidden="1" customHeight="1" x14ac:dyDescent="0.2">
      <c r="A51" s="129"/>
      <c r="B51" s="130"/>
      <c r="C51" s="131"/>
      <c r="D51" s="132"/>
      <c r="E51" s="133"/>
      <c r="F51" s="134"/>
      <c r="G51" s="135"/>
      <c r="H51" s="136"/>
      <c r="I51" s="136"/>
      <c r="J51" s="136"/>
      <c r="K51" s="136"/>
      <c r="L51" s="136"/>
      <c r="M51" s="136"/>
      <c r="N51" s="136"/>
      <c r="O51" s="136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0"/>
      <c r="AQ51" s="130"/>
      <c r="AR51" s="136"/>
      <c r="AS51" s="136"/>
      <c r="AT51" s="136"/>
      <c r="AU51" s="138"/>
      <c r="AV51" s="139"/>
    </row>
    <row r="52" spans="1:48" ht="15.75" hidden="1" customHeight="1" x14ac:dyDescent="0.2">
      <c r="A52" s="118"/>
      <c r="B52" s="119"/>
      <c r="C52" s="120"/>
      <c r="D52" s="121"/>
      <c r="E52" s="122"/>
      <c r="F52" s="123"/>
      <c r="G52" s="124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6"/>
      <c r="AU52" s="127"/>
      <c r="AV52" s="128"/>
    </row>
    <row r="53" spans="1:48" ht="15.75" hidden="1" customHeight="1" x14ac:dyDescent="0.2">
      <c r="A53" s="129"/>
      <c r="B53" s="130"/>
      <c r="C53" s="131"/>
      <c r="D53" s="132"/>
      <c r="E53" s="133"/>
      <c r="F53" s="134"/>
      <c r="G53" s="135"/>
      <c r="H53" s="136"/>
      <c r="I53" s="136"/>
      <c r="J53" s="136"/>
      <c r="K53" s="136"/>
      <c r="L53" s="136"/>
      <c r="M53" s="136"/>
      <c r="N53" s="136"/>
      <c r="O53" s="136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0"/>
      <c r="AQ53" s="130"/>
      <c r="AR53" s="136"/>
      <c r="AS53" s="136"/>
      <c r="AT53" s="136"/>
      <c r="AU53" s="138"/>
      <c r="AV53" s="139"/>
    </row>
    <row r="54" spans="1:48" ht="15.75" hidden="1" customHeight="1" x14ac:dyDescent="0.2">
      <c r="A54" s="118"/>
      <c r="B54" s="119"/>
      <c r="C54" s="120"/>
      <c r="D54" s="121"/>
      <c r="E54" s="122"/>
      <c r="F54" s="123"/>
      <c r="G54" s="124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6"/>
      <c r="AU54" s="127"/>
      <c r="AV54" s="128"/>
    </row>
    <row r="55" spans="1:48" ht="15.75" hidden="1" customHeight="1" x14ac:dyDescent="0.2">
      <c r="A55" s="129"/>
      <c r="B55" s="130"/>
      <c r="C55" s="131"/>
      <c r="D55" s="132"/>
      <c r="E55" s="133"/>
      <c r="F55" s="134"/>
      <c r="G55" s="135"/>
      <c r="H55" s="136"/>
      <c r="I55" s="136"/>
      <c r="J55" s="136"/>
      <c r="K55" s="136"/>
      <c r="L55" s="136"/>
      <c r="M55" s="136"/>
      <c r="N55" s="136"/>
      <c r="O55" s="136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0"/>
      <c r="AQ55" s="130"/>
      <c r="AR55" s="136"/>
      <c r="AS55" s="136"/>
      <c r="AT55" s="136"/>
      <c r="AU55" s="138"/>
      <c r="AV55" s="139"/>
    </row>
    <row r="56" spans="1:48" ht="15.75" hidden="1" customHeight="1" x14ac:dyDescent="0.2">
      <c r="A56" s="118"/>
      <c r="B56" s="119"/>
      <c r="C56" s="120"/>
      <c r="D56" s="121"/>
      <c r="E56" s="122"/>
      <c r="F56" s="123"/>
      <c r="G56" s="124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6"/>
      <c r="AU56" s="127"/>
      <c r="AV56" s="128"/>
    </row>
    <row r="57" spans="1:48" ht="15.75" hidden="1" customHeight="1" x14ac:dyDescent="0.2">
      <c r="A57" s="129"/>
      <c r="B57" s="130"/>
      <c r="C57" s="131"/>
      <c r="D57" s="132"/>
      <c r="E57" s="133"/>
      <c r="F57" s="134"/>
      <c r="G57" s="135"/>
      <c r="H57" s="136"/>
      <c r="I57" s="136"/>
      <c r="J57" s="136"/>
      <c r="K57" s="136"/>
      <c r="L57" s="136"/>
      <c r="M57" s="136"/>
      <c r="N57" s="136"/>
      <c r="O57" s="136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0"/>
      <c r="AQ57" s="130"/>
      <c r="AR57" s="136"/>
      <c r="AS57" s="136"/>
      <c r="AT57" s="136"/>
      <c r="AU57" s="138"/>
      <c r="AV57" s="139"/>
    </row>
    <row r="58" spans="1:48" ht="15.75" hidden="1" customHeight="1" x14ac:dyDescent="0.2">
      <c r="A58" s="118"/>
      <c r="B58" s="119"/>
      <c r="C58" s="120"/>
      <c r="D58" s="121"/>
      <c r="E58" s="122"/>
      <c r="F58" s="123"/>
      <c r="G58" s="124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6"/>
      <c r="AU58" s="127"/>
      <c r="AV58" s="128"/>
    </row>
    <row r="59" spans="1:48" ht="18.600000000000001" hidden="1" customHeight="1" x14ac:dyDescent="0.2">
      <c r="A59" s="140"/>
      <c r="B59" s="141"/>
      <c r="C59" s="142"/>
      <c r="D59" s="143"/>
      <c r="E59" s="144"/>
      <c r="F59" s="145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7"/>
      <c r="AU59" s="148"/>
      <c r="AV59" s="148"/>
    </row>
    <row r="60" spans="1:48" x14ac:dyDescent="0.2">
      <c r="A60" s="149"/>
      <c r="B60" s="64"/>
      <c r="C60" s="64"/>
      <c r="D60" s="63"/>
      <c r="E60" s="65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</row>
    <row r="61" spans="1:48" ht="15.75" hidden="1" thickTop="1" x14ac:dyDescent="0.2">
      <c r="A61" s="150" t="s">
        <v>71</v>
      </c>
      <c r="B61" s="151"/>
      <c r="C61" s="151"/>
      <c r="D61" s="151"/>
      <c r="E61" s="152"/>
      <c r="F61" s="152"/>
      <c r="G61" s="151" t="s">
        <v>72</v>
      </c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3"/>
    </row>
    <row r="62" spans="1:48" ht="15" hidden="1" x14ac:dyDescent="0.2">
      <c r="A62" s="154" t="s">
        <v>73</v>
      </c>
      <c r="B62" s="39"/>
      <c r="C62" s="155"/>
      <c r="D62" s="15"/>
      <c r="E62" s="156"/>
      <c r="F62" s="15"/>
      <c r="G62" s="157" t="s">
        <v>74</v>
      </c>
      <c r="H62" s="158">
        <v>3</v>
      </c>
      <c r="I62" s="159"/>
      <c r="J62" s="160"/>
      <c r="K62" s="160"/>
      <c r="L62" s="160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0"/>
      <c r="AQ62" s="162"/>
      <c r="AR62" s="162"/>
      <c r="AS62" s="160"/>
      <c r="AT62" s="163"/>
      <c r="AU62" s="164" t="s">
        <v>75</v>
      </c>
      <c r="AV62" s="165">
        <f>COUNTIF(F23:F42,"ЗМС")</f>
        <v>0</v>
      </c>
    </row>
    <row r="63" spans="1:48" ht="15" hidden="1" x14ac:dyDescent="0.2">
      <c r="A63" s="154" t="s">
        <v>76</v>
      </c>
      <c r="B63" s="39"/>
      <c r="C63" s="166"/>
      <c r="D63" s="167"/>
      <c r="E63" s="168"/>
      <c r="F63" s="167"/>
      <c r="G63" s="157" t="s">
        <v>77</v>
      </c>
      <c r="H63" s="158">
        <f>H64+H68</f>
        <v>12</v>
      </c>
      <c r="I63" s="169"/>
      <c r="J63" s="63"/>
      <c r="K63" s="63"/>
      <c r="L63" s="63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63"/>
      <c r="AQ63" s="171"/>
      <c r="AR63" s="171"/>
      <c r="AS63" s="63"/>
      <c r="AT63" s="172"/>
      <c r="AU63" s="173" t="s">
        <v>78</v>
      </c>
      <c r="AV63" s="174">
        <f>COUNTIF(F23:F42,"МСМК")</f>
        <v>0</v>
      </c>
    </row>
    <row r="64" spans="1:48" ht="15" hidden="1" x14ac:dyDescent="0.2">
      <c r="A64" s="154" t="s">
        <v>79</v>
      </c>
      <c r="B64" s="39"/>
      <c r="C64" s="175"/>
      <c r="D64" s="167"/>
      <c r="E64" s="168"/>
      <c r="F64" s="167"/>
      <c r="G64" s="157" t="s">
        <v>80</v>
      </c>
      <c r="H64" s="158">
        <v>10</v>
      </c>
      <c r="I64" s="169"/>
      <c r="J64" s="63"/>
      <c r="K64" s="63"/>
      <c r="L64" s="63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63"/>
      <c r="AQ64" s="171"/>
      <c r="AR64" s="171"/>
      <c r="AS64" s="63"/>
      <c r="AT64" s="172"/>
      <c r="AU64" s="173" t="s">
        <v>47</v>
      </c>
      <c r="AV64" s="174">
        <f>COUNTIF(F23:F42,"МС")</f>
        <v>1</v>
      </c>
    </row>
    <row r="65" spans="1:48" ht="15" hidden="1" x14ac:dyDescent="0.2">
      <c r="A65" s="154" t="s">
        <v>81</v>
      </c>
      <c r="B65" s="39"/>
      <c r="C65" s="175"/>
      <c r="D65" s="167"/>
      <c r="E65" s="168"/>
      <c r="F65" s="167"/>
      <c r="G65" s="157" t="s">
        <v>82</v>
      </c>
      <c r="H65" s="158">
        <v>6</v>
      </c>
      <c r="I65" s="169"/>
      <c r="J65" s="63"/>
      <c r="K65" s="63"/>
      <c r="L65" s="63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63"/>
      <c r="AQ65" s="171"/>
      <c r="AR65" s="171"/>
      <c r="AS65" s="63"/>
      <c r="AT65" s="172"/>
      <c r="AU65" s="173" t="s">
        <v>45</v>
      </c>
      <c r="AV65" s="174">
        <f>COUNTIF(F23:F42,"КМС")</f>
        <v>12</v>
      </c>
    </row>
    <row r="66" spans="1:48" ht="15" hidden="1" x14ac:dyDescent="0.2">
      <c r="A66" s="176"/>
      <c r="B66" s="46"/>
      <c r="C66" s="177"/>
      <c r="D66" s="167"/>
      <c r="E66" s="168"/>
      <c r="F66" s="167"/>
      <c r="G66" s="157" t="s">
        <v>83</v>
      </c>
      <c r="H66" s="158">
        <v>4</v>
      </c>
      <c r="I66" s="169"/>
      <c r="J66" s="63"/>
      <c r="K66" s="63"/>
      <c r="L66" s="63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63"/>
      <c r="AQ66" s="171"/>
      <c r="AR66" s="171"/>
      <c r="AS66" s="63"/>
      <c r="AT66" s="172"/>
      <c r="AU66" s="173" t="s">
        <v>60</v>
      </c>
      <c r="AV66" s="174">
        <f>COUNTIF(F23:F42,"1 СР")</f>
        <v>1</v>
      </c>
    </row>
    <row r="67" spans="1:48" ht="15" hidden="1" x14ac:dyDescent="0.2">
      <c r="A67" s="178"/>
      <c r="B67" s="39"/>
      <c r="C67" s="175"/>
      <c r="D67" s="167"/>
      <c r="E67" s="168"/>
      <c r="F67" s="167"/>
      <c r="G67" s="157" t="s">
        <v>84</v>
      </c>
      <c r="H67" s="158">
        <f>COUNTIF(A23:A42,"ДСКВ")</f>
        <v>0</v>
      </c>
      <c r="I67" s="169"/>
      <c r="J67" s="63"/>
      <c r="K67" s="63"/>
      <c r="L67" s="63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63"/>
      <c r="AQ67" s="171"/>
      <c r="AR67" s="171"/>
      <c r="AS67" s="63"/>
      <c r="AT67" s="172"/>
      <c r="AU67" s="173" t="s">
        <v>58</v>
      </c>
      <c r="AV67" s="174">
        <f>COUNTIF(F23:F42,"2 СР")</f>
        <v>4</v>
      </c>
    </row>
    <row r="68" spans="1:48" ht="15" hidden="1" x14ac:dyDescent="0.2">
      <c r="A68" s="178"/>
      <c r="B68" s="39"/>
      <c r="C68" s="175"/>
      <c r="D68" s="167"/>
      <c r="E68" s="168"/>
      <c r="F68" s="167"/>
      <c r="G68" s="157" t="s">
        <v>85</v>
      </c>
      <c r="H68" s="179">
        <f>COUNTIF(A23:A42,"НС")</f>
        <v>2</v>
      </c>
      <c r="I68" s="180"/>
      <c r="J68" s="181"/>
      <c r="K68" s="181"/>
      <c r="L68" s="181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1"/>
      <c r="AQ68" s="183"/>
      <c r="AR68" s="183"/>
      <c r="AS68" s="181"/>
      <c r="AT68" s="184"/>
      <c r="AU68" s="185" t="s">
        <v>86</v>
      </c>
      <c r="AV68" s="186">
        <f>COUNTIF(F23:F42,"3 СР")</f>
        <v>0</v>
      </c>
    </row>
    <row r="69" spans="1:48" hidden="1" x14ac:dyDescent="0.2">
      <c r="A69" s="176"/>
      <c r="B69" s="187"/>
      <c r="C69" s="187"/>
      <c r="D69" s="46"/>
      <c r="E69" s="188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189"/>
    </row>
    <row r="70" spans="1:48" ht="15.75" x14ac:dyDescent="0.2">
      <c r="A70" s="190" t="s">
        <v>87</v>
      </c>
      <c r="B70" s="191"/>
      <c r="C70" s="191"/>
      <c r="D70" s="191"/>
      <c r="E70" s="191"/>
      <c r="F70" s="191" t="s">
        <v>88</v>
      </c>
      <c r="G70" s="191"/>
      <c r="H70" s="191"/>
      <c r="I70" s="191"/>
      <c r="J70" s="191"/>
      <c r="K70" s="191"/>
      <c r="L70" s="191" t="s">
        <v>89</v>
      </c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 t="s">
        <v>90</v>
      </c>
      <c r="AQ70" s="191"/>
      <c r="AR70" s="191"/>
      <c r="AS70" s="191"/>
      <c r="AT70" s="191"/>
      <c r="AU70" s="191"/>
      <c r="AV70" s="192"/>
    </row>
    <row r="71" spans="1:48" ht="15.75" x14ac:dyDescent="0.2">
      <c r="A71" s="193"/>
      <c r="B71" s="194"/>
      <c r="C71" s="194"/>
      <c r="D71" s="194"/>
      <c r="E71" s="194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6"/>
    </row>
    <row r="72" spans="1:48" ht="15.75" x14ac:dyDescent="0.2">
      <c r="A72" s="193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7"/>
    </row>
    <row r="73" spans="1:48" x14ac:dyDescent="0.2">
      <c r="A73" s="19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64"/>
      <c r="AQ73" s="64"/>
      <c r="AR73" s="64"/>
      <c r="AS73" s="2"/>
      <c r="AT73" s="2"/>
      <c r="AU73" s="2"/>
      <c r="AV73" s="199"/>
    </row>
    <row r="74" spans="1:48" x14ac:dyDescent="0.2">
      <c r="A74" s="200"/>
      <c r="B74" s="64"/>
      <c r="C74" s="64"/>
      <c r="D74" s="64"/>
      <c r="E74" s="201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202"/>
    </row>
    <row r="75" spans="1:48" x14ac:dyDescent="0.2">
      <c r="A75" s="200"/>
      <c r="B75" s="64"/>
      <c r="C75" s="64"/>
      <c r="D75" s="64"/>
      <c r="E75" s="201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202"/>
    </row>
    <row r="76" spans="1:48" ht="16.5" thickBot="1" x14ac:dyDescent="0.25">
      <c r="A76" s="203" t="s">
        <v>2</v>
      </c>
      <c r="B76" s="204"/>
      <c r="C76" s="204"/>
      <c r="D76" s="204"/>
      <c r="E76" s="204"/>
      <c r="F76" s="204" t="str">
        <f>G17</f>
        <v>Михайлова И.Н. (ВК, Санкт-Петербург)</v>
      </c>
      <c r="G76" s="204"/>
      <c r="H76" s="204"/>
      <c r="I76" s="204"/>
      <c r="J76" s="204"/>
      <c r="K76" s="204"/>
      <c r="L76" s="204" t="str">
        <f>G18</f>
        <v>Валова А.С. (ВК, Санкт-Петербург)</v>
      </c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 t="str">
        <f>G19</f>
        <v>Соловьев Г.Н. (ВК, Санкт-Петербург)</v>
      </c>
      <c r="AQ76" s="204"/>
      <c r="AR76" s="204"/>
      <c r="AS76" s="204"/>
      <c r="AT76" s="204"/>
      <c r="AU76" s="204"/>
      <c r="AV76" s="205"/>
    </row>
    <row r="77" spans="1:48" ht="13.5" thickTop="1" x14ac:dyDescent="0.2">
      <c r="A77" s="63"/>
      <c r="B77" s="64"/>
      <c r="C77" s="64"/>
      <c r="D77" s="63"/>
      <c r="E77" s="65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</row>
  </sheetData>
  <mergeCells count="48">
    <mergeCell ref="A73:E73"/>
    <mergeCell ref="F73:AO73"/>
    <mergeCell ref="AS73:AV73"/>
    <mergeCell ref="A76:E76"/>
    <mergeCell ref="F76:K76"/>
    <mergeCell ref="L76:AO76"/>
    <mergeCell ref="AP76:AV76"/>
    <mergeCell ref="AV29:AV30"/>
    <mergeCell ref="A61:D61"/>
    <mergeCell ref="G61:AV61"/>
    <mergeCell ref="A70:E70"/>
    <mergeCell ref="F70:K70"/>
    <mergeCell ref="L70:AO70"/>
    <mergeCell ref="AP70:AV70"/>
    <mergeCell ref="AP21:AP22"/>
    <mergeCell ref="AQ21:AR21"/>
    <mergeCell ref="AS21:AS22"/>
    <mergeCell ref="AT21:AT22"/>
    <mergeCell ref="AU21:AU22"/>
    <mergeCell ref="AV21:AV22"/>
    <mergeCell ref="H18:AV18"/>
    <mergeCell ref="H19:AO19"/>
    <mergeCell ref="A21:A22"/>
    <mergeCell ref="B21:B22"/>
    <mergeCell ref="C21:C22"/>
    <mergeCell ref="D21:D22"/>
    <mergeCell ref="E21:E22"/>
    <mergeCell ref="F21:F22"/>
    <mergeCell ref="G21:G22"/>
    <mergeCell ref="H21:AO21"/>
    <mergeCell ref="H13:I13"/>
    <mergeCell ref="H14:I14"/>
    <mergeCell ref="A15:G15"/>
    <mergeCell ref="H15:AV15"/>
    <mergeCell ref="H16:AV16"/>
    <mergeCell ref="H17:AV17"/>
    <mergeCell ref="A7:AV7"/>
    <mergeCell ref="A8:AV8"/>
    <mergeCell ref="A9:AV9"/>
    <mergeCell ref="A10:AV10"/>
    <mergeCell ref="A11:AV11"/>
    <mergeCell ref="A12:AV12"/>
    <mergeCell ref="A1:AV1"/>
    <mergeCell ref="A2:AV2"/>
    <mergeCell ref="A3:AV3"/>
    <mergeCell ref="A4:AV4"/>
    <mergeCell ref="A5:AV5"/>
    <mergeCell ref="A6:AV6"/>
  </mergeCells>
  <conditionalFormatting sqref="AP69:AR77 AP60:AR60 AQ62:AR68 G62:G68 AP8:AR14 AP21 AP20:AR20">
    <cfRule type="expression" dxfId="0" priority="1" stopIfTrue="1">
      <formula>AND(COUNTIF($AP$69:$AR$77, G8)+COUNTIF($AP$60:$AR$60, G8)+COUNTIF($AQ$62:$AR$68, G8)+COUNTIF($G$62:$G$68, G8)+COUNTIF($AP$8:$AR$14, G8)+COUNTIF($AP$21:$AP$21, G8)+COUNTIF($AP$20:$AR$20, G8)&gt;1,NOT(ISBLANK(G8)))</formula>
    </cfRule>
  </conditionalFormatting>
  <pageMargins left="0.23622047244094491" right="0.23622047244094491" top="0.11874999999999999" bottom="0.14249999999999999" header="0.31496062992125984" footer="0.31496062992125984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юниорки 17-18 медисон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2023-06-12T15:13:31Z</dcterms:created>
  <dcterms:modified xsi:type="dcterms:W3CDTF">2023-06-12T15:13:59Z</dcterms:modified>
</cp:coreProperties>
</file>