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ндивидуальная гонка" sheetId="94" r:id="rId1"/>
  </sheets>
  <definedNames>
    <definedName name="_xlnm.Print_Titles" localSheetId="0">'индивидуальная гонка'!$21:$22</definedName>
    <definedName name="_xlnm.Print_Area" localSheetId="0">'индивидуальная гонка'!$A$1:$L$98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94" l="1"/>
  <c r="J71" i="94" l="1"/>
  <c r="J72" i="94"/>
  <c r="J73" i="94"/>
  <c r="J74" i="94"/>
  <c r="J75" i="94"/>
  <c r="I71" i="94"/>
  <c r="I72" i="94"/>
  <c r="I73" i="94"/>
  <c r="I74" i="94"/>
  <c r="I75" i="94"/>
  <c r="I24" i="94"/>
  <c r="J23" i="94"/>
  <c r="L88" i="94" l="1"/>
  <c r="L87" i="94"/>
  <c r="L86" i="94"/>
  <c r="L85" i="94"/>
  <c r="H85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H87" i="94" l="1"/>
  <c r="J24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25" i="94"/>
  <c r="H98" i="94" l="1"/>
  <c r="E98" i="94"/>
  <c r="L84" i="94"/>
  <c r="L83" i="94"/>
  <c r="L82" i="94"/>
  <c r="H89" i="94"/>
  <c r="H88" i="94"/>
  <c r="H86" i="94"/>
  <c r="H84" i="94" l="1"/>
  <c r="H83" i="94" s="1"/>
  <c r="I35" i="94"/>
  <c r="I36" i="94"/>
  <c r="I37" i="94"/>
  <c r="I38" i="94"/>
  <c r="I25" i="94"/>
  <c r="I26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<sst xmlns="http://schemas.openxmlformats.org/spreadsheetml/2006/main" count="302" uniqueCount="193">
  <si>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</si>
  <si>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</si>
  <si>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</si>
  <si>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</si>
  <si>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</si>
  <si>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</si>
  <si>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</si>
  <si>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</si>
  <si>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</si>
  <si>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</si>
  <si>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</si>
  <si>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</si>
  <si>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</si>
  <si>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</si>
  <si>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</si>
  <si>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</si>
  <si>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</si>
  <si>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</si>
  <si>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</si>
  <si>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</si>
  <si>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</si>
  <si>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</si>
  <si>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</si>
  <si>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</si>
  <si>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</si>
  <si>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</si>
  <si>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</si>
  <si>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</si>
  <si>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</si>
  <si>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</si>
  <si>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</si>
  <si>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</si>
  <si>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</si>
  <si>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</si>
  <si>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</si>
  <si>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</si>
  <si>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</si>
  <si>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</si>
  <si>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</si>
  <si>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</si>
  <si>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</si>
  <si>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ВСЕРОССИЙСКИЕ СОРЕВНОВАНИЯ</t>
  </si>
  <si>
    <t>Воронежская область</t>
  </si>
  <si>
    <t>2 СР</t>
  </si>
  <si>
    <t>3 СР</t>
  </si>
  <si>
    <t>Республика Адыгея</t>
  </si>
  <si>
    <t>НФ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</si>
  <si>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</si>
  <si>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</si>
  <si>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</si>
  <si>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Юноши 15-16 лет</t>
  </si>
  <si>
    <t>ПЕРЕПЕЛИЦА Вадим</t>
  </si>
  <si>
    <t>03.10.2005</t>
  </si>
  <si>
    <t>12.07.2006</t>
  </si>
  <si>
    <t>02.02.2006</t>
  </si>
  <si>
    <t>ПОЛЕХИН Артем</t>
  </si>
  <si>
    <t>28.03.2006</t>
  </si>
  <si>
    <t>ХОВМЕНЕЦ Михаил</t>
  </si>
  <si>
    <t>21.11.2006</t>
  </si>
  <si>
    <t>29.06.2006</t>
  </si>
  <si>
    <t>ЖОГЛО Ефим</t>
  </si>
  <si>
    <t>КАТАРЖНОВ Михаил</t>
  </si>
  <si>
    <t>ГОЙДА Даниил</t>
  </si>
  <si>
    <t>Москва</t>
  </si>
  <si>
    <t>Ростовская область</t>
  </si>
  <si>
    <t>Министерство молодежной политики и спорта Саратовской области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</si>
  <si>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</si>
  <si>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</si>
  <si>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>НА КУБОК ЗМС СССР Ф.ТАРАЧКОВА</t>
  </si>
  <si>
    <t>МЕСТО ПРОВЕДЕНИЯ: г. Саратов</t>
  </si>
  <si>
    <t>НАЧАЛО ГОНКИ: 11ч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</si>
  <si>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00м</t>
    </r>
  </si>
  <si>
    <t>шоссе - индивидуальная гонка на время</t>
  </si>
  <si>
    <t>№ ВРВС: 0080551811Я</t>
  </si>
  <si>
    <t>№ ЕКП 2021: 33267</t>
  </si>
  <si>
    <t>НАЗВАНИЕ ТРАССЫ / РЕГ. НОМЕР:  Саратовский район , дорога на село Сосновка</t>
  </si>
  <si>
    <t>ДАТА ПРОВЕДЕНИЯ: 10 августа 2021 года</t>
  </si>
  <si>
    <t>ВОСТРУХИН М.Н. (ВК, г. САРАТОВ)</t>
  </si>
  <si>
    <t>ГАЙДАРЕНКО С.С. (1К, г. САРАТОВ)</t>
  </si>
  <si>
    <t>ТРУШИН Б.К. (ВК, г. САРАТОВ)</t>
  </si>
  <si>
    <t>20,0 км /1</t>
  </si>
  <si>
    <t>ХАРЧЕНКО Никита</t>
  </si>
  <si>
    <t>21.02.2005</t>
  </si>
  <si>
    <t>Иркутская область</t>
  </si>
  <si>
    <t>БАРУШКО Никита</t>
  </si>
  <si>
    <t>28.08.2006</t>
  </si>
  <si>
    <t>ШИШКОВ Степан</t>
  </si>
  <si>
    <t>08.03.2005</t>
  </si>
  <si>
    <t>Саратовская область</t>
  </si>
  <si>
    <t>РОМАНОВ Андрей</t>
  </si>
  <si>
    <t>18.04.2005</t>
  </si>
  <si>
    <t>Нижегородская область</t>
  </si>
  <si>
    <t>ШУРПАЧ Ярослав</t>
  </si>
  <si>
    <t>28.04.2005</t>
  </si>
  <si>
    <t>07.09.2005</t>
  </si>
  <si>
    <t>АВЕРИН Алексей</t>
  </si>
  <si>
    <t>19.03.2006</t>
  </si>
  <si>
    <t>САПРОНОВ Петр</t>
  </si>
  <si>
    <t>06.07.2006</t>
  </si>
  <si>
    <t>АВЕРИН Валентин</t>
  </si>
  <si>
    <t>01.07.2005</t>
  </si>
  <si>
    <t>ТЛЮСТАНГЕЛОВ Даниил</t>
  </si>
  <si>
    <t>04.01.2006</t>
  </si>
  <si>
    <t>РУДАКОВ Егор</t>
  </si>
  <si>
    <t>АЛБУТКИН Илья</t>
  </si>
  <si>
    <t>05.10.2005</t>
  </si>
  <si>
    <t>ИСЛАМОВ Илья</t>
  </si>
  <si>
    <t>МАЛЯНОВ Семен</t>
  </si>
  <si>
    <t>31.08.2006</t>
  </si>
  <si>
    <t>ШУМИЛИН Егор</t>
  </si>
  <si>
    <t>08.07.2005</t>
  </si>
  <si>
    <t>МЕРЕЖУК Владислав</t>
  </si>
  <si>
    <t>11.02.2005</t>
  </si>
  <si>
    <t>ЛОБЧУК Дмитрий</t>
  </si>
  <si>
    <t>06.06.2006</t>
  </si>
  <si>
    <t>ГОЛУБЕВ Матвей</t>
  </si>
  <si>
    <t>05.10.2006</t>
  </si>
  <si>
    <t>29.02.2006</t>
  </si>
  <si>
    <t>МУКАДЯСОВ Роберт</t>
  </si>
  <si>
    <t>12.05.2005</t>
  </si>
  <si>
    <t>Республика Татарстан</t>
  </si>
  <si>
    <t>НЕЧИПОРЕНКО Андрей</t>
  </si>
  <si>
    <t>28.06.2006</t>
  </si>
  <si>
    <t>КРАСНОВ Павел</t>
  </si>
  <si>
    <t>12.07.2005</t>
  </si>
  <si>
    <t>Республика Мордовия</t>
  </si>
  <si>
    <t>СТЕШИН Ярослав</t>
  </si>
  <si>
    <t>10.12.2006</t>
  </si>
  <si>
    <t>ЗАВАЛИН Глеб</t>
  </si>
  <si>
    <t>18.08.2006</t>
  </si>
  <si>
    <t>СМЕТАНИН Капитон</t>
  </si>
  <si>
    <t>18.07.2006</t>
  </si>
  <si>
    <t>ШАРАПОВ Даниил</t>
  </si>
  <si>
    <t>20.05.2005</t>
  </si>
  <si>
    <t>БОРИСОВ Иван</t>
  </si>
  <si>
    <t>09.02.2006</t>
  </si>
  <si>
    <t>ГЛУХОВ Константин</t>
  </si>
  <si>
    <t>13.10.2006</t>
  </si>
  <si>
    <t>Пензенская область</t>
  </si>
  <si>
    <t>ЕМЕЛИН Даниил</t>
  </si>
  <si>
    <t>03.10.2006</t>
  </si>
  <si>
    <t>КОЗЛОВ Дмитрий</t>
  </si>
  <si>
    <t>02.03.2006</t>
  </si>
  <si>
    <t>СТЕПАНЬКО Данил</t>
  </si>
  <si>
    <t>21.06.2005</t>
  </si>
  <si>
    <t>КАМЕНЕВ Глеб</t>
  </si>
  <si>
    <t>09.12.2005</t>
  </si>
  <si>
    <t>КАЛИНИН Вадим</t>
  </si>
  <si>
    <t>25.09.2006</t>
  </si>
  <si>
    <t>ЗЕНКОВ Роман</t>
  </si>
  <si>
    <t>БЕССЧЕТНОВ Вячеслав</t>
  </si>
  <si>
    <t>15.09.2006</t>
  </si>
  <si>
    <t>ИВАНОВ Денис</t>
  </si>
  <si>
    <t>17.02.2006</t>
  </si>
  <si>
    <t>СКАЧКО Глеб</t>
  </si>
  <si>
    <t>01.01.2006</t>
  </si>
  <si>
    <t>КОЗИНСКИЙ Влад</t>
  </si>
  <si>
    <t>12.01.2005</t>
  </si>
  <si>
    <t>БОРИСОВ Денис</t>
  </si>
  <si>
    <t>24.04.2006</t>
  </si>
  <si>
    <t>ШУСТОВ Станислав</t>
  </si>
  <si>
    <t>06.05.2005</t>
  </si>
  <si>
    <t>УСИНСКИЙ Максим</t>
  </si>
  <si>
    <t>13.01.2005</t>
  </si>
  <si>
    <t>ГОРБАЧЕВ Илья</t>
  </si>
  <si>
    <t>14.07.2006</t>
  </si>
  <si>
    <t>СТЕПАНОВ Дмитрий</t>
  </si>
  <si>
    <t>27.06.2005</t>
  </si>
  <si>
    <t>АЛЕКСЕЕВСКИЙ Максим</t>
  </si>
  <si>
    <t>12.10.2005</t>
  </si>
  <si>
    <t>СЫЧЕВСКИЙ Богдан</t>
  </si>
  <si>
    <t>29.11.2006</t>
  </si>
  <si>
    <t>КРАМНОЙ Влад</t>
  </si>
  <si>
    <t>25.06.2006</t>
  </si>
  <si>
    <t>ЦЯПУТА Данила</t>
  </si>
  <si>
    <t>11.07.2006</t>
  </si>
  <si>
    <t>РАССВЕТОВ Максим</t>
  </si>
  <si>
    <t>ЮРКОВ Михаил</t>
  </si>
  <si>
    <t>16.11.2006</t>
  </si>
  <si>
    <t>ЛИСОВСКИЙ Никита</t>
  </si>
  <si>
    <t>08.04.2006</t>
  </si>
  <si>
    <t>АРХИПОВ Кирилл</t>
  </si>
  <si>
    <t>19.12.2006</t>
  </si>
  <si>
    <t>ИСАКИН Николай</t>
  </si>
  <si>
    <t>09.03.2006</t>
  </si>
  <si>
    <t>КУЗНЕЦОВ Роман</t>
  </si>
  <si>
    <t>03.04.2006</t>
  </si>
  <si>
    <t>Температура: +35</t>
  </si>
  <si>
    <t>Влажность: 22%</t>
  </si>
  <si>
    <t>Осадки: солнечно</t>
  </si>
  <si>
    <t xml:space="preserve">Ветер: </t>
  </si>
  <si>
    <t>Ульяновская область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</si>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</sst>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"/>
    <numFmt numFmtId="165" formatCode="dd/mm/yyyy"/>
    <numFmt numFmtId="166" formatCode="h:mm:ss.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top"/>
    </xf>
    <xf numFmtId="2" fontId="5" fillId="0" borderId="4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165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0</xdr:rowOff>
    </xdr:from>
    <xdr:to>
      <xdr:col>1</xdr:col>
      <xdr:colOff>226218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0"/>
          <a:ext cx="631031" cy="662777"/>
        </a:xfrm>
        <a:prstGeom prst="rect">
          <a:avLst/>
        </a:prstGeom>
      </xdr:spPr>
    </xdr:pic>
    <xdr:clientData/>
  </xdr:twoCellAnchor>
  <xdr:twoCellAnchor editAs="oneCell">
    <xdr:from>
      <xdr:col>11</xdr:col>
      <xdr:colOff>173356</xdr:colOff>
      <xdr:row>0</xdr:row>
      <xdr:rowOff>95251</xdr:rowOff>
    </xdr:from>
    <xdr:to>
      <xdr:col>11</xdr:col>
      <xdr:colOff>1181609</xdr:colOff>
      <xdr:row>3</xdr:row>
      <xdr:rowOff>114300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8356" y="95251"/>
          <a:ext cx="1008253" cy="661987"/>
        </a:xfrm>
        <a:prstGeom prst="rect">
          <a:avLst/>
        </a:prstGeom>
      </xdr:spPr>
    </xdr:pic>
    <xdr:clientData/>
  </xdr:twoCellAnchor>
  <xdr:oneCellAnchor>
    <xdr:from>
      <xdr:col>5</xdr:col>
      <xdr:colOff>428625</xdr:colOff>
      <xdr:row>91</xdr:row>
      <xdr:rowOff>59531</xdr:rowOff>
    </xdr:from>
    <xdr:ext cx="907677" cy="585969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5472" t="52299" r="47013" b="15565"/>
        <a:stretch/>
      </xdr:blipFill>
      <xdr:spPr>
        <a:xfrm>
          <a:off x="4560094" y="18680906"/>
          <a:ext cx="907677" cy="585969"/>
        </a:xfrm>
        <a:prstGeom prst="rect">
          <a:avLst/>
        </a:prstGeom>
      </xdr:spPr>
    </xdr:pic>
    <xdr:clientData/>
  </xdr:oneCellAnchor>
  <xdr:oneCellAnchor>
    <xdr:from>
      <xdr:col>8</xdr:col>
      <xdr:colOff>74941</xdr:colOff>
      <xdr:row>92</xdr:row>
      <xdr:rowOff>8403</xdr:rowOff>
    </xdr:from>
    <xdr:ext cx="804333" cy="444501"/>
    <xdr:pic>
      <xdr:nvPicPr>
        <xdr:cNvPr id="5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1283" t="53909" r="10684" b="16686"/>
        <a:stretch/>
      </xdr:blipFill>
      <xdr:spPr>
        <a:xfrm>
          <a:off x="7182972" y="18748841"/>
          <a:ext cx="804333" cy="444501"/>
        </a:xfrm>
        <a:prstGeom prst="rect">
          <a:avLst/>
        </a:prstGeom>
      </xdr:spPr>
    </xdr:pic>
    <xdr:clientData/>
  </xdr:oneCellAnchor>
  <xdr:oneCellAnchor>
    <xdr:from>
      <xdr:col>10</xdr:col>
      <xdr:colOff>656245</xdr:colOff>
      <xdr:row>92</xdr:row>
      <xdr:rowOff>11205</xdr:rowOff>
    </xdr:from>
    <xdr:ext cx="800101" cy="447676"/>
    <xdr:pic>
      <xdr:nvPicPr>
        <xdr:cNvPr id="8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749" t="52300" r="81260" b="18085"/>
        <a:stretch/>
      </xdr:blipFill>
      <xdr:spPr>
        <a:xfrm>
          <a:off x="9407339" y="18751643"/>
          <a:ext cx="800101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07"/>
  <sheetViews>
    <sheetView tabSelected="1" view="pageBreakPreview" topLeftCell="A77" zoomScale="80" zoomScaleNormal="100" zoomScaleSheetLayoutView="80" workbookViewId="0">
      <selection activeCell="N95" sqref="N95"/>
    </sheetView>
  </sheetViews>
  <sheetFormatPr defaultColWidth="9.140625" defaultRowHeight="12.75" x14ac:dyDescent="0.2"/>
  <cols>
    <col min="1" max="1" width="7" style="1" customWidth="1"/>
    <col min="2" max="2" width="8.28515625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9.140625" style="1" customWidth="1"/>
    <col min="7" max="7" width="22.42578125" style="1" customWidth="1"/>
    <col min="8" max="8" width="13" style="1" customWidth="1"/>
    <col min="9" max="9" width="12.85546875" style="1" customWidth="1"/>
    <col min="10" max="10" width="11.7109375" style="41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7" ht="17.25" customHeight="1" x14ac:dyDescent="0.2">
      <c r="A2" s="114" t="s">
        <v>65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7" ht="17.25" customHeight="1" x14ac:dyDescent="0.2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7" ht="17.25" customHeight="1" x14ac:dyDescent="0.2">
      <c r="A4" s="114" t="s">
        <v>66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7" ht="19.5" customHeight="1" x14ac:dyDescent="0.2">
      <c r="A5" s="114" t="s">
        <v>67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O5" s="22"/>
    </row>
    <row r="6" spans="1:17" s="2" customFormat="1" ht="23.25" customHeight="1" x14ac:dyDescent="0.2">
      <c r="A6" s="102" t="s">
        <v>41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Q6" s="22"/>
    </row>
    <row r="7" spans="1:17" s="2" customFormat="1" ht="16.5" customHeight="1" x14ac:dyDescent="0.2">
      <c r="A7" s="103" t="s">
        <v>17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7" s="2" customFormat="1" ht="23.25" customHeight="1" thickBot="1" x14ac:dyDescent="0.25">
      <c r="A8" s="107" t="s">
        <v>68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7" ht="19.5" customHeight="1" thickTop="1" x14ac:dyDescent="0.2">
      <c r="A9" s="104" t="s">
        <v>22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6"/>
    </row>
    <row r="10" spans="1:17" ht="18" customHeight="1" x14ac:dyDescent="0.2">
      <c r="A10" s="111" t="s">
        <v>72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7" ht="19.5" customHeight="1" x14ac:dyDescent="0.2">
      <c r="A11" s="111" t="s">
        <v>50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3"/>
    </row>
    <row r="12" spans="1:17" ht="5.25" customHeight="1" x14ac:dyDescent="0.2">
      <c r="A12" s="108" t="s">
        <v>40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17" ht="15.75" x14ac:dyDescent="0.2">
      <c r="A13" s="98" t="s">
        <v>69</v>
      </c>
      <c r="B13" s="99"/>
      <c r="C13" s="99"/>
      <c r="D13" s="99"/>
      <c r="E13" s="5"/>
      <c r="F13" s="5"/>
      <c r="G13" s="52" t="s">
        <v>70</v>
      </c>
      <c r="H13" s="5"/>
      <c r="I13" s="5"/>
      <c r="J13" s="36"/>
      <c r="K13" s="26"/>
      <c r="L13" s="27" t="s">
        <v>73</v>
      </c>
    </row>
    <row r="14" spans="1:17" ht="15.75" x14ac:dyDescent="0.2">
      <c r="A14" s="100" t="s">
        <v>76</v>
      </c>
      <c r="B14" s="101"/>
      <c r="C14" s="101"/>
      <c r="D14" s="101"/>
      <c r="E14" s="6"/>
      <c r="F14" s="6"/>
      <c r="G14" s="53" t="s">
        <v>71</v>
      </c>
      <c r="H14" s="6"/>
      <c r="I14" s="6"/>
      <c r="J14" s="37"/>
      <c r="K14" s="28"/>
      <c r="L14" s="50" t="s">
        <v>74</v>
      </c>
    </row>
    <row r="15" spans="1:17" ht="15" x14ac:dyDescent="0.2">
      <c r="A15" s="128" t="s">
        <v>10</v>
      </c>
      <c r="B15" s="116"/>
      <c r="C15" s="116"/>
      <c r="D15" s="116"/>
      <c r="E15" s="116"/>
      <c r="F15" s="116"/>
      <c r="G15" s="129"/>
      <c r="H15" s="115" t="s">
        <v>1</v>
      </c>
      <c r="I15" s="116"/>
      <c r="J15" s="116"/>
      <c r="K15" s="116"/>
      <c r="L15" s="117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40</v>
      </c>
      <c r="H16" s="132" t="s">
        <v>75</v>
      </c>
      <c r="I16" s="133"/>
      <c r="J16" s="133"/>
      <c r="K16" s="133"/>
      <c r="L16" s="134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12" t="s">
        <v>77</v>
      </c>
      <c r="H17" s="132" t="s">
        <v>48</v>
      </c>
      <c r="I17" s="133"/>
      <c r="J17" s="133"/>
      <c r="K17" s="133"/>
      <c r="L17" s="134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12" t="s">
        <v>78</v>
      </c>
      <c r="H18" s="132" t="s">
        <v>49</v>
      </c>
      <c r="I18" s="133"/>
      <c r="J18" s="133"/>
      <c r="K18" s="133"/>
      <c r="L18" s="134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12" t="s">
        <v>79</v>
      </c>
      <c r="H19" s="32" t="s">
        <v>38</v>
      </c>
      <c r="I19" s="7"/>
      <c r="J19" s="38"/>
      <c r="K19" s="49">
        <v>20</v>
      </c>
      <c r="L19" s="19" t="s">
        <v>80</v>
      </c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47" t="s">
        <v>7</v>
      </c>
      <c r="B21" s="118" t="s">
        <v>13</v>
      </c>
      <c r="C21" s="118" t="s">
        <v>37</v>
      </c>
      <c r="D21" s="118" t="s">
        <v>2</v>
      </c>
      <c r="E21" s="118" t="s">
        <v>36</v>
      </c>
      <c r="F21" s="118" t="s">
        <v>9</v>
      </c>
      <c r="G21" s="118" t="s">
        <v>14</v>
      </c>
      <c r="H21" s="118" t="s">
        <v>8</v>
      </c>
      <c r="I21" s="118" t="s">
        <v>26</v>
      </c>
      <c r="J21" s="135" t="s">
        <v>23</v>
      </c>
      <c r="K21" s="130" t="s">
        <v>25</v>
      </c>
      <c r="L21" s="126" t="s">
        <v>15</v>
      </c>
    </row>
    <row r="22" spans="1:12" s="3" customFormat="1" ht="13.5" customHeight="1" x14ac:dyDescent="0.2">
      <c r="A22" s="148"/>
      <c r="B22" s="119"/>
      <c r="C22" s="119"/>
      <c r="D22" s="119"/>
      <c r="E22" s="119"/>
      <c r="F22" s="119"/>
      <c r="G22" s="119"/>
      <c r="H22" s="119"/>
      <c r="I22" s="119"/>
      <c r="J22" s="136"/>
      <c r="K22" s="131"/>
      <c r="L22" s="127"/>
    </row>
    <row r="23" spans="1:12" s="4" customFormat="1" ht="17.25" customHeight="1" x14ac:dyDescent="0.2">
      <c r="A23" s="64">
        <v>1</v>
      </c>
      <c r="B23" s="65">
        <v>30</v>
      </c>
      <c r="C23" s="65">
        <v>10002621644</v>
      </c>
      <c r="D23" s="85" t="s">
        <v>81</v>
      </c>
      <c r="E23" s="91" t="s">
        <v>82</v>
      </c>
      <c r="F23" s="66" t="s">
        <v>33</v>
      </c>
      <c r="G23" s="66" t="s">
        <v>83</v>
      </c>
      <c r="H23" s="95">
        <v>1.744212962962963E-2</v>
      </c>
      <c r="I23" s="97"/>
      <c r="J23" s="76">
        <f>IFERROR($K$19*3600/(HOUR(H23)*3600+MINUTE(H23)*60+SECOND(H23)),"")</f>
        <v>47.777040477770406</v>
      </c>
      <c r="K23" s="66"/>
      <c r="L23" s="92"/>
    </row>
    <row r="24" spans="1:12" s="4" customFormat="1" ht="17.25" customHeight="1" x14ac:dyDescent="0.2">
      <c r="A24" s="64">
        <v>2</v>
      </c>
      <c r="B24" s="65">
        <v>24</v>
      </c>
      <c r="C24" s="66">
        <v>10119333525</v>
      </c>
      <c r="D24" s="85" t="s">
        <v>51</v>
      </c>
      <c r="E24" s="91" t="s">
        <v>52</v>
      </c>
      <c r="F24" s="66" t="s">
        <v>33</v>
      </c>
      <c r="G24" s="66" t="s">
        <v>45</v>
      </c>
      <c r="H24" s="95">
        <v>1.7678240740740741E-2</v>
      </c>
      <c r="I24" s="95">
        <f>H24-$H$23</f>
        <v>2.3611111111111055E-4</v>
      </c>
      <c r="J24" s="76">
        <f>IFERROR($K$19*3600/(HOUR(H24)*3600+MINUTE(H24)*60+SECOND(H24)),"")</f>
        <v>47.151277013752456</v>
      </c>
      <c r="K24" s="66"/>
      <c r="L24" s="92"/>
    </row>
    <row r="25" spans="1:12" s="4" customFormat="1" ht="17.25" customHeight="1" x14ac:dyDescent="0.2">
      <c r="A25" s="64">
        <v>3</v>
      </c>
      <c r="B25" s="65">
        <v>31</v>
      </c>
      <c r="C25" s="65">
        <v>10108865205</v>
      </c>
      <c r="D25" s="85" t="s">
        <v>84</v>
      </c>
      <c r="E25" s="91" t="s">
        <v>85</v>
      </c>
      <c r="F25" s="66" t="s">
        <v>33</v>
      </c>
      <c r="G25" s="66" t="s">
        <v>83</v>
      </c>
      <c r="H25" s="95">
        <v>1.7696759259259259E-2</v>
      </c>
      <c r="I25" s="95">
        <f t="shared" ref="I25:I75" si="0">H25-$H$23</f>
        <v>2.5462962962962896E-4</v>
      </c>
      <c r="J25" s="76">
        <f t="shared" ref="J25:J75" si="1">IFERROR($K$19*3600/(HOUR(H25)*3600+MINUTE(H25)*60+SECOND(H25)),"")</f>
        <v>47.089601046435575</v>
      </c>
      <c r="K25" s="66"/>
      <c r="L25" s="92"/>
    </row>
    <row r="26" spans="1:12" s="4" customFormat="1" ht="17.25" customHeight="1" x14ac:dyDescent="0.2">
      <c r="A26" s="64">
        <v>4</v>
      </c>
      <c r="B26" s="65">
        <v>48</v>
      </c>
      <c r="C26" s="65">
        <v>10078945452</v>
      </c>
      <c r="D26" s="85" t="s">
        <v>86</v>
      </c>
      <c r="E26" s="91" t="s">
        <v>87</v>
      </c>
      <c r="F26" s="65" t="s">
        <v>33</v>
      </c>
      <c r="G26" s="66" t="s">
        <v>88</v>
      </c>
      <c r="H26" s="95">
        <v>1.790162037037037E-2</v>
      </c>
      <c r="I26" s="95">
        <f t="shared" si="0"/>
        <v>4.5949074074073948E-4</v>
      </c>
      <c r="J26" s="76">
        <f t="shared" si="1"/>
        <v>46.541693600517128</v>
      </c>
      <c r="K26" s="66"/>
      <c r="L26" s="92"/>
    </row>
    <row r="27" spans="1:12" s="4" customFormat="1" ht="17.25" customHeight="1" x14ac:dyDescent="0.2">
      <c r="A27" s="64">
        <v>5</v>
      </c>
      <c r="B27" s="65">
        <v>40</v>
      </c>
      <c r="C27" s="65">
        <v>10077957971</v>
      </c>
      <c r="D27" s="85" t="s">
        <v>89</v>
      </c>
      <c r="E27" s="91" t="s">
        <v>90</v>
      </c>
      <c r="F27" s="66" t="s">
        <v>33</v>
      </c>
      <c r="G27" s="66" t="s">
        <v>91</v>
      </c>
      <c r="H27" s="95">
        <v>1.7916666666666668E-2</v>
      </c>
      <c r="I27" s="95">
        <f t="shared" si="0"/>
        <v>4.745370370370372E-4</v>
      </c>
      <c r="J27" s="76">
        <f t="shared" si="1"/>
        <v>46.511627906976742</v>
      </c>
      <c r="K27" s="66"/>
      <c r="L27" s="92"/>
    </row>
    <row r="28" spans="1:12" s="4" customFormat="1" ht="17.25" customHeight="1" x14ac:dyDescent="0.2">
      <c r="A28" s="64">
        <v>6</v>
      </c>
      <c r="B28" s="65">
        <v>35</v>
      </c>
      <c r="C28" s="65">
        <v>10119569153</v>
      </c>
      <c r="D28" s="85" t="s">
        <v>92</v>
      </c>
      <c r="E28" s="91" t="s">
        <v>93</v>
      </c>
      <c r="F28" s="65" t="s">
        <v>39</v>
      </c>
      <c r="G28" s="66" t="s">
        <v>64</v>
      </c>
      <c r="H28" s="95">
        <v>1.7937499999999999E-2</v>
      </c>
      <c r="I28" s="95">
        <f t="shared" si="0"/>
        <v>4.9537037037036824E-4</v>
      </c>
      <c r="J28" s="76">
        <f t="shared" si="1"/>
        <v>46.451612903225808</v>
      </c>
      <c r="K28" s="66"/>
      <c r="L28" s="92"/>
    </row>
    <row r="29" spans="1:12" s="4" customFormat="1" ht="17.25" customHeight="1" x14ac:dyDescent="0.2">
      <c r="A29" s="64">
        <v>7</v>
      </c>
      <c r="B29" s="65">
        <v>23</v>
      </c>
      <c r="C29" s="65">
        <v>10119333626</v>
      </c>
      <c r="D29" s="85" t="s">
        <v>57</v>
      </c>
      <c r="E29" s="91" t="s">
        <v>94</v>
      </c>
      <c r="F29" s="66" t="s">
        <v>33</v>
      </c>
      <c r="G29" s="66" t="s">
        <v>45</v>
      </c>
      <c r="H29" s="95">
        <v>1.7942129629629631E-2</v>
      </c>
      <c r="I29" s="95">
        <f t="shared" si="0"/>
        <v>5.0000000000000044E-4</v>
      </c>
      <c r="J29" s="76">
        <f t="shared" si="1"/>
        <v>46.451612903225808</v>
      </c>
      <c r="K29" s="66"/>
      <c r="L29" s="92"/>
    </row>
    <row r="30" spans="1:12" s="4" customFormat="1" ht="17.25" customHeight="1" x14ac:dyDescent="0.2">
      <c r="A30" s="64">
        <v>8</v>
      </c>
      <c r="B30" s="65">
        <v>38</v>
      </c>
      <c r="C30" s="65">
        <v>10113498771</v>
      </c>
      <c r="D30" s="85" t="s">
        <v>95</v>
      </c>
      <c r="E30" s="91" t="s">
        <v>96</v>
      </c>
      <c r="F30" s="66" t="s">
        <v>39</v>
      </c>
      <c r="G30" s="66" t="s">
        <v>63</v>
      </c>
      <c r="H30" s="95">
        <v>1.7945601851851851E-2</v>
      </c>
      <c r="I30" s="95">
        <f t="shared" si="0"/>
        <v>5.0347222222222113E-4</v>
      </c>
      <c r="J30" s="76">
        <f t="shared" si="1"/>
        <v>46.451612903225808</v>
      </c>
      <c r="K30" s="84"/>
      <c r="L30" s="92"/>
    </row>
    <row r="31" spans="1:12" s="4" customFormat="1" ht="17.25" customHeight="1" x14ac:dyDescent="0.2">
      <c r="A31" s="64">
        <v>9</v>
      </c>
      <c r="B31" s="65">
        <v>12</v>
      </c>
      <c r="C31" s="65">
        <v>10090366392</v>
      </c>
      <c r="D31" s="85" t="s">
        <v>60</v>
      </c>
      <c r="E31" s="91" t="s">
        <v>54</v>
      </c>
      <c r="F31" s="66" t="s">
        <v>33</v>
      </c>
      <c r="G31" s="66" t="s">
        <v>42</v>
      </c>
      <c r="H31" s="95">
        <v>1.7952546296296296E-2</v>
      </c>
      <c r="I31" s="95">
        <f t="shared" si="0"/>
        <v>5.1041666666666596E-4</v>
      </c>
      <c r="J31" s="76">
        <f t="shared" si="1"/>
        <v>46.421663442940037</v>
      </c>
      <c r="K31" s="84"/>
      <c r="L31" s="92"/>
    </row>
    <row r="32" spans="1:12" s="4" customFormat="1" ht="17.25" customHeight="1" x14ac:dyDescent="0.2">
      <c r="A32" s="64">
        <v>10</v>
      </c>
      <c r="B32" s="65">
        <v>13</v>
      </c>
      <c r="C32" s="66">
        <v>10090367305</v>
      </c>
      <c r="D32" s="85" t="s">
        <v>61</v>
      </c>
      <c r="E32" s="91" t="s">
        <v>58</v>
      </c>
      <c r="F32" s="66" t="s">
        <v>39</v>
      </c>
      <c r="G32" s="66" t="s">
        <v>42</v>
      </c>
      <c r="H32" s="95">
        <v>1.8045138888888888E-2</v>
      </c>
      <c r="I32" s="95">
        <f t="shared" si="0"/>
        <v>6.03009259259258E-4</v>
      </c>
      <c r="J32" s="76">
        <f t="shared" si="1"/>
        <v>46.183450930083389</v>
      </c>
      <c r="K32" s="84"/>
      <c r="L32" s="92"/>
    </row>
    <row r="33" spans="1:12" s="4" customFormat="1" ht="17.25" customHeight="1" x14ac:dyDescent="0.2">
      <c r="A33" s="64">
        <v>11</v>
      </c>
      <c r="B33" s="65">
        <v>39</v>
      </c>
      <c r="C33" s="65">
        <v>10095184666</v>
      </c>
      <c r="D33" s="85" t="s">
        <v>97</v>
      </c>
      <c r="E33" s="91" t="s">
        <v>98</v>
      </c>
      <c r="F33" s="65" t="s">
        <v>43</v>
      </c>
      <c r="G33" s="66" t="s">
        <v>63</v>
      </c>
      <c r="H33" s="95">
        <v>1.8122685185185186E-2</v>
      </c>
      <c r="I33" s="95">
        <f t="shared" si="0"/>
        <v>6.8055555555555577E-4</v>
      </c>
      <c r="J33" s="76">
        <f t="shared" si="1"/>
        <v>45.977011494252871</v>
      </c>
      <c r="K33" s="84"/>
      <c r="L33" s="92"/>
    </row>
    <row r="34" spans="1:12" s="4" customFormat="1" ht="17.25" customHeight="1" x14ac:dyDescent="0.2">
      <c r="A34" s="64">
        <v>12</v>
      </c>
      <c r="B34" s="65">
        <v>25</v>
      </c>
      <c r="C34" s="65">
        <v>10083057141</v>
      </c>
      <c r="D34" s="85" t="s">
        <v>99</v>
      </c>
      <c r="E34" s="91" t="s">
        <v>100</v>
      </c>
      <c r="F34" s="65" t="s">
        <v>43</v>
      </c>
      <c r="G34" s="66" t="s">
        <v>191</v>
      </c>
      <c r="H34" s="95">
        <v>1.8309027777777775E-2</v>
      </c>
      <c r="I34" s="95">
        <f t="shared" si="0"/>
        <v>8.6689814814814442E-4</v>
      </c>
      <c r="J34" s="76">
        <f t="shared" si="1"/>
        <v>45.512010113780022</v>
      </c>
      <c r="K34" s="84"/>
      <c r="L34" s="92"/>
    </row>
    <row r="35" spans="1:12" s="4" customFormat="1" ht="17.25" customHeight="1" x14ac:dyDescent="0.2">
      <c r="A35" s="64">
        <v>13</v>
      </c>
      <c r="B35" s="65">
        <v>21</v>
      </c>
      <c r="C35" s="65">
        <v>10092384194</v>
      </c>
      <c r="D35" s="85" t="s">
        <v>101</v>
      </c>
      <c r="E35" s="91" t="s">
        <v>102</v>
      </c>
      <c r="F35" s="66" t="s">
        <v>39</v>
      </c>
      <c r="G35" s="66" t="s">
        <v>45</v>
      </c>
      <c r="H35" s="95">
        <v>1.8374999999999999E-2</v>
      </c>
      <c r="I35" s="95">
        <f t="shared" si="0"/>
        <v>9.3287037037036863E-4</v>
      </c>
      <c r="J35" s="76">
        <f t="shared" si="1"/>
        <v>45.340050377833755</v>
      </c>
      <c r="K35" s="84"/>
      <c r="L35" s="92"/>
    </row>
    <row r="36" spans="1:12" s="4" customFormat="1" ht="17.25" customHeight="1" x14ac:dyDescent="0.2">
      <c r="A36" s="64">
        <v>14</v>
      </c>
      <c r="B36" s="65">
        <v>15</v>
      </c>
      <c r="C36" s="65">
        <v>10090436720</v>
      </c>
      <c r="D36" s="85" t="s">
        <v>103</v>
      </c>
      <c r="E36" s="91" t="s">
        <v>53</v>
      </c>
      <c r="F36" s="65" t="s">
        <v>33</v>
      </c>
      <c r="G36" s="66" t="s">
        <v>42</v>
      </c>
      <c r="H36" s="95">
        <v>1.8412037037037036E-2</v>
      </c>
      <c r="I36" s="95">
        <f t="shared" si="0"/>
        <v>9.6990740740740544E-4</v>
      </c>
      <c r="J36" s="76">
        <f t="shared" si="1"/>
        <v>45.254556882463859</v>
      </c>
      <c r="K36" s="84"/>
      <c r="L36" s="92"/>
    </row>
    <row r="37" spans="1:12" s="4" customFormat="1" ht="17.25" customHeight="1" x14ac:dyDescent="0.2">
      <c r="A37" s="64">
        <v>15</v>
      </c>
      <c r="B37" s="65">
        <v>32</v>
      </c>
      <c r="C37" s="65">
        <v>10081412080</v>
      </c>
      <c r="D37" s="85" t="s">
        <v>104</v>
      </c>
      <c r="E37" s="91" t="s">
        <v>105</v>
      </c>
      <c r="F37" s="65" t="s">
        <v>33</v>
      </c>
      <c r="G37" s="66" t="s">
        <v>83</v>
      </c>
      <c r="H37" s="95">
        <v>1.8631944444444444E-2</v>
      </c>
      <c r="I37" s="95">
        <f t="shared" si="0"/>
        <v>1.1898148148148137E-3</v>
      </c>
      <c r="J37" s="76">
        <f t="shared" si="1"/>
        <v>44.720496894409941</v>
      </c>
      <c r="K37" s="84"/>
      <c r="L37" s="92"/>
    </row>
    <row r="38" spans="1:12" s="4" customFormat="1" ht="17.25" customHeight="1" x14ac:dyDescent="0.2">
      <c r="A38" s="64">
        <v>16</v>
      </c>
      <c r="B38" s="65">
        <v>49</v>
      </c>
      <c r="C38" s="65">
        <v>10091161388</v>
      </c>
      <c r="D38" s="85" t="s">
        <v>106</v>
      </c>
      <c r="E38" s="91" t="s">
        <v>59</v>
      </c>
      <c r="F38" s="65" t="s">
        <v>33</v>
      </c>
      <c r="G38" s="66" t="s">
        <v>88</v>
      </c>
      <c r="H38" s="95">
        <v>1.879861111111111E-2</v>
      </c>
      <c r="I38" s="95">
        <f t="shared" si="0"/>
        <v>1.3564814814814793E-3</v>
      </c>
      <c r="J38" s="76">
        <f t="shared" si="1"/>
        <v>44.334975369458128</v>
      </c>
      <c r="K38" s="84"/>
      <c r="L38" s="92"/>
    </row>
    <row r="39" spans="1:12" s="4" customFormat="1" ht="17.25" customHeight="1" x14ac:dyDescent="0.2">
      <c r="A39" s="64">
        <v>17</v>
      </c>
      <c r="B39" s="65">
        <v>53</v>
      </c>
      <c r="C39" s="66">
        <v>10096458194</v>
      </c>
      <c r="D39" s="85" t="s">
        <v>107</v>
      </c>
      <c r="E39" s="91" t="s">
        <v>108</v>
      </c>
      <c r="F39" s="65" t="s">
        <v>39</v>
      </c>
      <c r="G39" s="66" t="s">
        <v>88</v>
      </c>
      <c r="H39" s="95">
        <v>1.8850694444444444E-2</v>
      </c>
      <c r="I39" s="95">
        <f t="shared" si="0"/>
        <v>1.4085648148148139E-3</v>
      </c>
      <c r="J39" s="76">
        <f t="shared" si="1"/>
        <v>44.19889502762431</v>
      </c>
      <c r="K39" s="84"/>
      <c r="L39" s="92"/>
    </row>
    <row r="40" spans="1:12" s="4" customFormat="1" ht="17.25" customHeight="1" x14ac:dyDescent="0.2">
      <c r="A40" s="64">
        <v>18</v>
      </c>
      <c r="B40" s="65">
        <v>14</v>
      </c>
      <c r="C40" s="65">
        <v>10099853804</v>
      </c>
      <c r="D40" s="85" t="s">
        <v>55</v>
      </c>
      <c r="E40" s="91" t="s">
        <v>56</v>
      </c>
      <c r="F40" s="66" t="s">
        <v>33</v>
      </c>
      <c r="G40" s="66" t="s">
        <v>42</v>
      </c>
      <c r="H40" s="95">
        <v>1.8931712962962963E-2</v>
      </c>
      <c r="I40" s="95">
        <f t="shared" si="0"/>
        <v>1.4895833333333323E-3</v>
      </c>
      <c r="J40" s="76">
        <f t="shared" si="1"/>
        <v>44.009779951100242</v>
      </c>
      <c r="K40" s="84"/>
      <c r="L40" s="92"/>
    </row>
    <row r="41" spans="1:12" s="4" customFormat="1" ht="17.25" customHeight="1" x14ac:dyDescent="0.2">
      <c r="A41" s="64">
        <v>19</v>
      </c>
      <c r="B41" s="65">
        <v>47</v>
      </c>
      <c r="C41" s="65">
        <v>10078944745</v>
      </c>
      <c r="D41" s="85" t="s">
        <v>109</v>
      </c>
      <c r="E41" s="91" t="s">
        <v>110</v>
      </c>
      <c r="F41" s="65" t="s">
        <v>33</v>
      </c>
      <c r="G41" s="66" t="s">
        <v>88</v>
      </c>
      <c r="H41" s="95">
        <v>1.9175925925925926E-2</v>
      </c>
      <c r="I41" s="95">
        <f t="shared" si="0"/>
        <v>1.7337962962962958E-3</v>
      </c>
      <c r="J41" s="76">
        <f t="shared" si="1"/>
        <v>43.452021726010862</v>
      </c>
      <c r="K41" s="84"/>
      <c r="L41" s="92"/>
    </row>
    <row r="42" spans="1:12" s="4" customFormat="1" ht="17.25" customHeight="1" x14ac:dyDescent="0.2">
      <c r="A42" s="64">
        <v>20</v>
      </c>
      <c r="B42" s="65">
        <v>34</v>
      </c>
      <c r="C42" s="65">
        <v>10105987638</v>
      </c>
      <c r="D42" s="85" t="s">
        <v>111</v>
      </c>
      <c r="E42" s="91" t="s">
        <v>112</v>
      </c>
      <c r="F42" s="65" t="s">
        <v>39</v>
      </c>
      <c r="G42" s="66" t="s">
        <v>64</v>
      </c>
      <c r="H42" s="95">
        <v>1.9230324074074073E-2</v>
      </c>
      <c r="I42" s="95">
        <f t="shared" si="0"/>
        <v>1.7881944444444429E-3</v>
      </c>
      <c r="J42" s="76">
        <f t="shared" si="1"/>
        <v>43.347381095725467</v>
      </c>
      <c r="K42" s="84"/>
      <c r="L42" s="92"/>
    </row>
    <row r="43" spans="1:12" s="4" customFormat="1" ht="17.25" customHeight="1" x14ac:dyDescent="0.2">
      <c r="A43" s="64">
        <v>21</v>
      </c>
      <c r="B43" s="65">
        <v>55</v>
      </c>
      <c r="C43" s="65">
        <v>10107339978</v>
      </c>
      <c r="D43" s="85" t="s">
        <v>113</v>
      </c>
      <c r="E43" s="91" t="s">
        <v>114</v>
      </c>
      <c r="F43" s="84" t="s">
        <v>33</v>
      </c>
      <c r="G43" s="66" t="s">
        <v>88</v>
      </c>
      <c r="H43" s="95">
        <v>1.9233796296296294E-2</v>
      </c>
      <c r="I43" s="95">
        <f t="shared" si="0"/>
        <v>1.7916666666666636E-3</v>
      </c>
      <c r="J43" s="76">
        <f t="shared" si="1"/>
        <v>43.321299638989167</v>
      </c>
      <c r="K43" s="84"/>
      <c r="L43" s="92"/>
    </row>
    <row r="44" spans="1:12" s="4" customFormat="1" ht="17.25" customHeight="1" x14ac:dyDescent="0.2">
      <c r="A44" s="64">
        <v>22</v>
      </c>
      <c r="B44" s="65">
        <v>41</v>
      </c>
      <c r="C44" s="65">
        <v>10114710463</v>
      </c>
      <c r="D44" s="85" t="s">
        <v>115</v>
      </c>
      <c r="E44" s="91" t="s">
        <v>116</v>
      </c>
      <c r="F44" s="66" t="s">
        <v>43</v>
      </c>
      <c r="G44" s="66" t="s">
        <v>91</v>
      </c>
      <c r="H44" s="95">
        <v>1.9391203703703702E-2</v>
      </c>
      <c r="I44" s="95">
        <f t="shared" si="0"/>
        <v>1.9490740740740718E-3</v>
      </c>
      <c r="J44" s="76">
        <f t="shared" si="1"/>
        <v>42.985074626865675</v>
      </c>
      <c r="K44" s="84"/>
      <c r="L44" s="92"/>
    </row>
    <row r="45" spans="1:12" s="4" customFormat="1" ht="17.25" customHeight="1" x14ac:dyDescent="0.2">
      <c r="A45" s="64">
        <v>23</v>
      </c>
      <c r="B45" s="66">
        <v>22</v>
      </c>
      <c r="C45" s="65">
        <v>10104284983</v>
      </c>
      <c r="D45" s="85" t="s">
        <v>62</v>
      </c>
      <c r="E45" s="91" t="s">
        <v>117</v>
      </c>
      <c r="F45" s="66" t="s">
        <v>39</v>
      </c>
      <c r="G45" s="66" t="s">
        <v>45</v>
      </c>
      <c r="H45" s="95">
        <v>1.9392361111111114E-2</v>
      </c>
      <c r="I45" s="95">
        <f t="shared" si="0"/>
        <v>1.9502314814814833E-3</v>
      </c>
      <c r="J45" s="76">
        <f t="shared" si="1"/>
        <v>42.959427207637233</v>
      </c>
      <c r="K45" s="84"/>
      <c r="L45" s="92"/>
    </row>
    <row r="46" spans="1:12" s="4" customFormat="1" ht="17.25" customHeight="1" x14ac:dyDescent="0.2">
      <c r="A46" s="64">
        <v>24</v>
      </c>
      <c r="B46" s="65">
        <v>19</v>
      </c>
      <c r="C46" s="65">
        <v>10089250791</v>
      </c>
      <c r="D46" s="85" t="s">
        <v>118</v>
      </c>
      <c r="E46" s="91" t="s">
        <v>119</v>
      </c>
      <c r="F46" s="66" t="s">
        <v>39</v>
      </c>
      <c r="G46" s="66" t="s">
        <v>120</v>
      </c>
      <c r="H46" s="95">
        <v>1.9446759259259257E-2</v>
      </c>
      <c r="I46" s="95">
        <f t="shared" si="0"/>
        <v>2.004629629629627E-3</v>
      </c>
      <c r="J46" s="76">
        <f t="shared" si="1"/>
        <v>42.857142857142854</v>
      </c>
      <c r="K46" s="84"/>
      <c r="L46" s="92"/>
    </row>
    <row r="47" spans="1:12" s="4" customFormat="1" ht="17.25" customHeight="1" x14ac:dyDescent="0.2">
      <c r="A47" s="64">
        <v>25</v>
      </c>
      <c r="B47" s="65">
        <v>37</v>
      </c>
      <c r="C47" s="65">
        <v>10119582691</v>
      </c>
      <c r="D47" s="85" t="s">
        <v>121</v>
      </c>
      <c r="E47" s="91" t="s">
        <v>122</v>
      </c>
      <c r="F47" s="65" t="s">
        <v>43</v>
      </c>
      <c r="G47" s="66" t="s">
        <v>64</v>
      </c>
      <c r="H47" s="95">
        <v>1.9671296296296298E-2</v>
      </c>
      <c r="I47" s="95">
        <f t="shared" si="0"/>
        <v>2.2291666666666675E-3</v>
      </c>
      <c r="J47" s="76">
        <f t="shared" si="1"/>
        <v>42.352941176470587</v>
      </c>
      <c r="K47" s="84"/>
      <c r="L47" s="92"/>
    </row>
    <row r="48" spans="1:12" s="4" customFormat="1" ht="17.25" customHeight="1" x14ac:dyDescent="0.2">
      <c r="A48" s="64">
        <v>26</v>
      </c>
      <c r="B48" s="65">
        <v>29</v>
      </c>
      <c r="C48" s="65"/>
      <c r="D48" s="85" t="s">
        <v>123</v>
      </c>
      <c r="E48" s="91" t="s">
        <v>124</v>
      </c>
      <c r="F48" s="65" t="s">
        <v>44</v>
      </c>
      <c r="G48" s="66" t="s">
        <v>125</v>
      </c>
      <c r="H48" s="95">
        <v>2.0368055555555552E-2</v>
      </c>
      <c r="I48" s="95">
        <f t="shared" si="0"/>
        <v>2.9259259259259221E-3</v>
      </c>
      <c r="J48" s="76">
        <f t="shared" si="1"/>
        <v>40.909090909090907</v>
      </c>
      <c r="K48" s="84"/>
      <c r="L48" s="92"/>
    </row>
    <row r="49" spans="1:12" s="4" customFormat="1" ht="17.25" customHeight="1" x14ac:dyDescent="0.2">
      <c r="A49" s="64">
        <v>27</v>
      </c>
      <c r="B49" s="65">
        <v>36</v>
      </c>
      <c r="C49" s="65">
        <v>10119354642</v>
      </c>
      <c r="D49" s="85" t="s">
        <v>126</v>
      </c>
      <c r="E49" s="91" t="s">
        <v>127</v>
      </c>
      <c r="F49" s="65" t="s">
        <v>43</v>
      </c>
      <c r="G49" s="66" t="s">
        <v>64</v>
      </c>
      <c r="H49" s="95">
        <v>2.0381944444444446E-2</v>
      </c>
      <c r="I49" s="95">
        <f t="shared" si="0"/>
        <v>2.9398148148148152E-3</v>
      </c>
      <c r="J49" s="76">
        <f t="shared" si="1"/>
        <v>40.885860306643956</v>
      </c>
      <c r="K49" s="84"/>
      <c r="L49" s="92"/>
    </row>
    <row r="50" spans="1:12" s="4" customFormat="1" ht="17.25" customHeight="1" x14ac:dyDescent="0.2">
      <c r="A50" s="64">
        <v>28</v>
      </c>
      <c r="B50" s="66">
        <v>16</v>
      </c>
      <c r="C50" s="65">
        <v>10116028552</v>
      </c>
      <c r="D50" s="85" t="s">
        <v>128</v>
      </c>
      <c r="E50" s="91" t="s">
        <v>129</v>
      </c>
      <c r="F50" s="84" t="s">
        <v>43</v>
      </c>
      <c r="G50" s="66" t="s">
        <v>42</v>
      </c>
      <c r="H50" s="95">
        <v>2.062962962962963E-2</v>
      </c>
      <c r="I50" s="95">
        <f t="shared" si="0"/>
        <v>3.1874999999999994E-3</v>
      </c>
      <c r="J50" s="76">
        <f t="shared" si="1"/>
        <v>40.404040404040401</v>
      </c>
      <c r="K50" s="84"/>
      <c r="L50" s="92"/>
    </row>
    <row r="51" spans="1:12" s="4" customFormat="1" ht="17.25" customHeight="1" x14ac:dyDescent="0.2">
      <c r="A51" s="64">
        <v>29</v>
      </c>
      <c r="B51" s="65">
        <v>54</v>
      </c>
      <c r="C51" s="65">
        <v>10096431623</v>
      </c>
      <c r="D51" s="85" t="s">
        <v>130</v>
      </c>
      <c r="E51" s="91" t="s">
        <v>131</v>
      </c>
      <c r="F51" s="65" t="s">
        <v>39</v>
      </c>
      <c r="G51" s="66" t="s">
        <v>88</v>
      </c>
      <c r="H51" s="95">
        <v>2.0671296296296295E-2</v>
      </c>
      <c r="I51" s="95">
        <f t="shared" si="0"/>
        <v>3.2291666666666649E-3</v>
      </c>
      <c r="J51" s="76">
        <f t="shared" si="1"/>
        <v>40.313549832026872</v>
      </c>
      <c r="K51" s="84"/>
      <c r="L51" s="92"/>
    </row>
    <row r="52" spans="1:12" s="4" customFormat="1" ht="17.25" customHeight="1" x14ac:dyDescent="0.2">
      <c r="A52" s="64">
        <v>30</v>
      </c>
      <c r="B52" s="65">
        <v>20</v>
      </c>
      <c r="C52" s="65">
        <v>10119055457</v>
      </c>
      <c r="D52" s="85" t="s">
        <v>132</v>
      </c>
      <c r="E52" s="91" t="s">
        <v>133</v>
      </c>
      <c r="F52" s="66" t="s">
        <v>43</v>
      </c>
      <c r="G52" s="66" t="s">
        <v>120</v>
      </c>
      <c r="H52" s="95">
        <v>2.0822916666666667E-2</v>
      </c>
      <c r="I52" s="95">
        <f t="shared" si="0"/>
        <v>3.3807870370370363E-3</v>
      </c>
      <c r="J52" s="76">
        <f t="shared" si="1"/>
        <v>40.022234574763758</v>
      </c>
      <c r="K52" s="84"/>
      <c r="L52" s="92"/>
    </row>
    <row r="53" spans="1:12" s="4" customFormat="1" ht="17.25" customHeight="1" x14ac:dyDescent="0.2">
      <c r="A53" s="64">
        <v>31</v>
      </c>
      <c r="B53" s="65">
        <v>50</v>
      </c>
      <c r="C53" s="65">
        <v>10091437234</v>
      </c>
      <c r="D53" s="85" t="s">
        <v>134</v>
      </c>
      <c r="E53" s="91" t="s">
        <v>135</v>
      </c>
      <c r="F53" s="65" t="s">
        <v>39</v>
      </c>
      <c r="G53" s="66" t="s">
        <v>88</v>
      </c>
      <c r="H53" s="95">
        <v>2.0835648148148148E-2</v>
      </c>
      <c r="I53" s="95">
        <f t="shared" si="0"/>
        <v>3.3935185185185179E-3</v>
      </c>
      <c r="J53" s="76">
        <f t="shared" si="1"/>
        <v>40</v>
      </c>
      <c r="K53" s="84"/>
      <c r="L53" s="92"/>
    </row>
    <row r="54" spans="1:12" s="4" customFormat="1" ht="17.25" customHeight="1" x14ac:dyDescent="0.2">
      <c r="A54" s="64">
        <v>32</v>
      </c>
      <c r="B54" s="65">
        <v>33</v>
      </c>
      <c r="C54" s="66">
        <v>10096944915</v>
      </c>
      <c r="D54" s="85" t="s">
        <v>136</v>
      </c>
      <c r="E54" s="91" t="s">
        <v>137</v>
      </c>
      <c r="F54" s="66" t="s">
        <v>44</v>
      </c>
      <c r="G54" s="66" t="s">
        <v>138</v>
      </c>
      <c r="H54" s="95">
        <v>2.1045138888888888E-2</v>
      </c>
      <c r="I54" s="95">
        <f t="shared" si="0"/>
        <v>3.6030092592592572E-3</v>
      </c>
      <c r="J54" s="76">
        <f t="shared" si="1"/>
        <v>39.603960396039604</v>
      </c>
      <c r="K54" s="84"/>
      <c r="L54" s="92"/>
    </row>
    <row r="55" spans="1:12" s="4" customFormat="1" ht="17.25" customHeight="1" x14ac:dyDescent="0.2">
      <c r="A55" s="64">
        <v>33</v>
      </c>
      <c r="B55" s="65">
        <v>27</v>
      </c>
      <c r="C55" s="66">
        <v>10098741940</v>
      </c>
      <c r="D55" s="85" t="s">
        <v>139</v>
      </c>
      <c r="E55" s="91" t="s">
        <v>140</v>
      </c>
      <c r="F55" s="65" t="s">
        <v>43</v>
      </c>
      <c r="G55" s="66" t="s">
        <v>191</v>
      </c>
      <c r="H55" s="95">
        <v>2.1152777777777781E-2</v>
      </c>
      <c r="I55" s="95">
        <f t="shared" si="0"/>
        <v>3.7106481481481504E-3</v>
      </c>
      <c r="J55" s="76">
        <f t="shared" si="1"/>
        <v>39.387308533916851</v>
      </c>
      <c r="K55" s="84"/>
      <c r="L55" s="92"/>
    </row>
    <row r="56" spans="1:12" s="4" customFormat="1" ht="17.25" customHeight="1" x14ac:dyDescent="0.2">
      <c r="A56" s="64">
        <v>34</v>
      </c>
      <c r="B56" s="65">
        <v>17</v>
      </c>
      <c r="C56" s="65">
        <v>10119067177</v>
      </c>
      <c r="D56" s="85" t="s">
        <v>141</v>
      </c>
      <c r="E56" s="91" t="s">
        <v>142</v>
      </c>
      <c r="F56" s="65" t="s">
        <v>43</v>
      </c>
      <c r="G56" s="66" t="s">
        <v>42</v>
      </c>
      <c r="H56" s="95">
        <v>2.1680555555555554E-2</v>
      </c>
      <c r="I56" s="95">
        <f t="shared" si="0"/>
        <v>4.2384259259259233E-3</v>
      </c>
      <c r="J56" s="76">
        <f t="shared" si="1"/>
        <v>38.441003737319811</v>
      </c>
      <c r="K56" s="84"/>
      <c r="L56" s="92"/>
    </row>
    <row r="57" spans="1:12" s="4" customFormat="1" ht="17.25" customHeight="1" x14ac:dyDescent="0.2">
      <c r="A57" s="64">
        <v>35</v>
      </c>
      <c r="B57" s="65">
        <v>52</v>
      </c>
      <c r="C57" s="65"/>
      <c r="D57" s="85" t="s">
        <v>143</v>
      </c>
      <c r="E57" s="91" t="s">
        <v>144</v>
      </c>
      <c r="F57" s="65" t="s">
        <v>43</v>
      </c>
      <c r="G57" s="66" t="s">
        <v>88</v>
      </c>
      <c r="H57" s="95">
        <v>2.1736111111111112E-2</v>
      </c>
      <c r="I57" s="95">
        <f t="shared" si="0"/>
        <v>4.293981481481482E-3</v>
      </c>
      <c r="J57" s="76">
        <f t="shared" si="1"/>
        <v>38.338658146964853</v>
      </c>
      <c r="K57" s="84"/>
      <c r="L57" s="92"/>
    </row>
    <row r="58" spans="1:12" s="4" customFormat="1" ht="17.25" customHeight="1" x14ac:dyDescent="0.2">
      <c r="A58" s="64">
        <v>36</v>
      </c>
      <c r="B58" s="65">
        <v>51</v>
      </c>
      <c r="C58" s="65"/>
      <c r="D58" s="85" t="s">
        <v>145</v>
      </c>
      <c r="E58" s="91" t="s">
        <v>146</v>
      </c>
      <c r="F58" s="65" t="s">
        <v>43</v>
      </c>
      <c r="G58" s="66" t="s">
        <v>88</v>
      </c>
      <c r="H58" s="95">
        <v>2.1787037037037039E-2</v>
      </c>
      <c r="I58" s="95">
        <f t="shared" si="0"/>
        <v>4.3449074074074084E-3</v>
      </c>
      <c r="J58" s="76">
        <f t="shared" si="1"/>
        <v>38.257173219978746</v>
      </c>
      <c r="K58" s="84"/>
      <c r="L58" s="92"/>
    </row>
    <row r="59" spans="1:12" s="4" customFormat="1" ht="17.25" customHeight="1" x14ac:dyDescent="0.2">
      <c r="A59" s="64">
        <v>37</v>
      </c>
      <c r="B59" s="65">
        <v>63</v>
      </c>
      <c r="C59" s="65"/>
      <c r="D59" s="85" t="s">
        <v>147</v>
      </c>
      <c r="E59" s="91" t="s">
        <v>148</v>
      </c>
      <c r="F59" s="65" t="s">
        <v>43</v>
      </c>
      <c r="G59" s="66" t="s">
        <v>88</v>
      </c>
      <c r="H59" s="95">
        <v>2.2050925925925929E-2</v>
      </c>
      <c r="I59" s="95">
        <f t="shared" si="0"/>
        <v>4.6087962962962983E-3</v>
      </c>
      <c r="J59" s="76">
        <f t="shared" si="1"/>
        <v>37.795275590551178</v>
      </c>
      <c r="K59" s="84"/>
      <c r="L59" s="92"/>
    </row>
    <row r="60" spans="1:12" s="4" customFormat="1" ht="17.25" customHeight="1" x14ac:dyDescent="0.2">
      <c r="A60" s="64">
        <v>38</v>
      </c>
      <c r="B60" s="65">
        <v>42</v>
      </c>
      <c r="C60" s="65"/>
      <c r="D60" s="85" t="s">
        <v>149</v>
      </c>
      <c r="E60" s="91" t="s">
        <v>56</v>
      </c>
      <c r="F60" s="65" t="s">
        <v>44</v>
      </c>
      <c r="G60" s="66" t="s">
        <v>88</v>
      </c>
      <c r="H60" s="95">
        <v>2.2527777777777775E-2</v>
      </c>
      <c r="I60" s="95">
        <f t="shared" si="0"/>
        <v>5.0856481481481447E-3</v>
      </c>
      <c r="J60" s="76">
        <f t="shared" si="1"/>
        <v>36.998972250770812</v>
      </c>
      <c r="K60" s="84"/>
      <c r="L60" s="92"/>
    </row>
    <row r="61" spans="1:12" s="4" customFormat="1" ht="17.25" customHeight="1" x14ac:dyDescent="0.2">
      <c r="A61" s="64">
        <v>39</v>
      </c>
      <c r="B61" s="65">
        <v>67</v>
      </c>
      <c r="C61" s="65"/>
      <c r="D61" s="85" t="s">
        <v>150</v>
      </c>
      <c r="E61" s="91" t="s">
        <v>151</v>
      </c>
      <c r="F61" s="66" t="s">
        <v>43</v>
      </c>
      <c r="G61" s="66" t="s">
        <v>88</v>
      </c>
      <c r="H61" s="95">
        <v>2.2534722222222223E-2</v>
      </c>
      <c r="I61" s="95">
        <f t="shared" si="0"/>
        <v>5.092592592592593E-3</v>
      </c>
      <c r="J61" s="76">
        <f t="shared" si="1"/>
        <v>36.979969183359017</v>
      </c>
      <c r="K61" s="84"/>
      <c r="L61" s="92"/>
    </row>
    <row r="62" spans="1:12" s="4" customFormat="1" ht="17.25" customHeight="1" x14ac:dyDescent="0.2">
      <c r="A62" s="64">
        <v>40</v>
      </c>
      <c r="B62" s="65">
        <v>66</v>
      </c>
      <c r="C62" s="65"/>
      <c r="D62" s="85" t="s">
        <v>152</v>
      </c>
      <c r="E62" s="91" t="s">
        <v>153</v>
      </c>
      <c r="F62" s="66" t="s">
        <v>43</v>
      </c>
      <c r="G62" s="66" t="s">
        <v>88</v>
      </c>
      <c r="H62" s="95">
        <v>2.275925925925926E-2</v>
      </c>
      <c r="I62" s="95">
        <f t="shared" si="0"/>
        <v>5.31712962962963E-3</v>
      </c>
      <c r="J62" s="76">
        <f t="shared" si="1"/>
        <v>36.622583926754835</v>
      </c>
      <c r="K62" s="84"/>
      <c r="L62" s="92"/>
    </row>
    <row r="63" spans="1:12" s="4" customFormat="1" ht="17.25" customHeight="1" x14ac:dyDescent="0.2">
      <c r="A63" s="64">
        <v>41</v>
      </c>
      <c r="B63" s="65">
        <v>64</v>
      </c>
      <c r="C63" s="89"/>
      <c r="D63" s="85" t="s">
        <v>154</v>
      </c>
      <c r="E63" s="91" t="s">
        <v>155</v>
      </c>
      <c r="F63" s="89" t="s">
        <v>39</v>
      </c>
      <c r="G63" s="66" t="s">
        <v>88</v>
      </c>
      <c r="H63" s="95">
        <v>2.2762731481481484E-2</v>
      </c>
      <c r="I63" s="95">
        <f t="shared" si="0"/>
        <v>5.3206018518518541E-3</v>
      </c>
      <c r="J63" s="76">
        <f t="shared" si="1"/>
        <v>36.603965429588207</v>
      </c>
      <c r="K63" s="84"/>
      <c r="L63" s="92"/>
    </row>
    <row r="64" spans="1:12" s="4" customFormat="1" ht="17.25" customHeight="1" x14ac:dyDescent="0.2">
      <c r="A64" s="64">
        <v>42</v>
      </c>
      <c r="B64" s="65">
        <v>59</v>
      </c>
      <c r="C64" s="65"/>
      <c r="D64" s="85" t="s">
        <v>156</v>
      </c>
      <c r="E64" s="91" t="s">
        <v>157</v>
      </c>
      <c r="F64" s="65" t="s">
        <v>43</v>
      </c>
      <c r="G64" s="66" t="s">
        <v>88</v>
      </c>
      <c r="H64" s="95">
        <v>2.2818287037037036E-2</v>
      </c>
      <c r="I64" s="95">
        <f t="shared" si="0"/>
        <v>5.3761574074074059E-3</v>
      </c>
      <c r="J64" s="76">
        <f t="shared" si="1"/>
        <v>36.529680365296805</v>
      </c>
      <c r="K64" s="84"/>
      <c r="L64" s="92"/>
    </row>
    <row r="65" spans="1:12" s="4" customFormat="1" ht="17.25" customHeight="1" x14ac:dyDescent="0.2">
      <c r="A65" s="64">
        <v>43</v>
      </c>
      <c r="B65" s="65">
        <v>28</v>
      </c>
      <c r="C65" s="65">
        <v>10119617855</v>
      </c>
      <c r="D65" s="85" t="s">
        <v>158</v>
      </c>
      <c r="E65" s="91" t="s">
        <v>159</v>
      </c>
      <c r="F65" s="66" t="s">
        <v>43</v>
      </c>
      <c r="G65" s="66" t="s">
        <v>191</v>
      </c>
      <c r="H65" s="95">
        <v>2.2858796296296294E-2</v>
      </c>
      <c r="I65" s="95">
        <f t="shared" si="0"/>
        <v>5.4166666666666634E-3</v>
      </c>
      <c r="J65" s="76">
        <f t="shared" si="1"/>
        <v>36.455696202531648</v>
      </c>
      <c r="K65" s="84"/>
      <c r="L65" s="92"/>
    </row>
    <row r="66" spans="1:12" s="4" customFormat="1" ht="17.25" customHeight="1" x14ac:dyDescent="0.2">
      <c r="A66" s="64">
        <v>44</v>
      </c>
      <c r="B66" s="65">
        <v>62</v>
      </c>
      <c r="C66" s="65"/>
      <c r="D66" s="85" t="s">
        <v>160</v>
      </c>
      <c r="E66" s="91" t="s">
        <v>161</v>
      </c>
      <c r="F66" s="65" t="s">
        <v>43</v>
      </c>
      <c r="G66" s="66" t="s">
        <v>88</v>
      </c>
      <c r="H66" s="95">
        <v>2.2891203703703702E-2</v>
      </c>
      <c r="I66" s="95">
        <f t="shared" si="0"/>
        <v>5.4490740740740715E-3</v>
      </c>
      <c r="J66" s="76">
        <f t="shared" si="1"/>
        <v>36.400404448938325</v>
      </c>
      <c r="K66" s="84"/>
      <c r="L66" s="92"/>
    </row>
    <row r="67" spans="1:12" s="4" customFormat="1" ht="17.25" customHeight="1" x14ac:dyDescent="0.2">
      <c r="A67" s="64">
        <v>45</v>
      </c>
      <c r="B67" s="65">
        <v>26</v>
      </c>
      <c r="C67" s="65">
        <v>10076267343</v>
      </c>
      <c r="D67" s="85" t="s">
        <v>162</v>
      </c>
      <c r="E67" s="91" t="s">
        <v>163</v>
      </c>
      <c r="F67" s="65" t="s">
        <v>43</v>
      </c>
      <c r="G67" s="66" t="s">
        <v>191</v>
      </c>
      <c r="H67" s="95">
        <v>2.2984953703703705E-2</v>
      </c>
      <c r="I67" s="95">
        <f t="shared" si="0"/>
        <v>5.542824074074075E-3</v>
      </c>
      <c r="J67" s="76">
        <f t="shared" si="1"/>
        <v>36.253776435045317</v>
      </c>
      <c r="K67" s="84"/>
      <c r="L67" s="92"/>
    </row>
    <row r="68" spans="1:12" s="4" customFormat="1" ht="17.25" customHeight="1" x14ac:dyDescent="0.2">
      <c r="A68" s="64">
        <v>46</v>
      </c>
      <c r="B68" s="65">
        <v>69</v>
      </c>
      <c r="C68" s="65"/>
      <c r="D68" s="85" t="s">
        <v>164</v>
      </c>
      <c r="E68" s="91" t="s">
        <v>165</v>
      </c>
      <c r="F68" s="65" t="s">
        <v>43</v>
      </c>
      <c r="G68" s="66" t="s">
        <v>88</v>
      </c>
      <c r="H68" s="95">
        <v>2.3059027777777779E-2</v>
      </c>
      <c r="I68" s="95">
        <f t="shared" si="0"/>
        <v>5.6168981481481486E-3</v>
      </c>
      <c r="J68" s="76">
        <f t="shared" si="1"/>
        <v>36.144578313253014</v>
      </c>
      <c r="K68" s="84"/>
      <c r="L68" s="92"/>
    </row>
    <row r="69" spans="1:12" s="4" customFormat="1" ht="17.25" customHeight="1" x14ac:dyDescent="0.2">
      <c r="A69" s="64">
        <v>47</v>
      </c>
      <c r="B69" s="65">
        <v>60</v>
      </c>
      <c r="C69" s="65"/>
      <c r="D69" s="85" t="s">
        <v>166</v>
      </c>
      <c r="E69" s="91" t="s">
        <v>167</v>
      </c>
      <c r="F69" s="65" t="s">
        <v>43</v>
      </c>
      <c r="G69" s="66" t="s">
        <v>88</v>
      </c>
      <c r="H69" s="95">
        <v>2.314236111111111E-2</v>
      </c>
      <c r="I69" s="95">
        <f t="shared" si="0"/>
        <v>5.7002314814814797E-3</v>
      </c>
      <c r="J69" s="76">
        <f t="shared" si="1"/>
        <v>36</v>
      </c>
      <c r="K69" s="84"/>
      <c r="L69" s="92"/>
    </row>
    <row r="70" spans="1:12" s="4" customFormat="1" ht="17.25" customHeight="1" x14ac:dyDescent="0.2">
      <c r="A70" s="64">
        <v>48</v>
      </c>
      <c r="B70" s="65">
        <v>61</v>
      </c>
      <c r="C70" s="65"/>
      <c r="D70" s="85" t="s">
        <v>168</v>
      </c>
      <c r="E70" s="91" t="s">
        <v>169</v>
      </c>
      <c r="F70" s="65" t="s">
        <v>43</v>
      </c>
      <c r="G70" s="66" t="s">
        <v>88</v>
      </c>
      <c r="H70" s="95">
        <v>2.3144675925925926E-2</v>
      </c>
      <c r="I70" s="95">
        <f t="shared" si="0"/>
        <v>5.7025462962962958E-3</v>
      </c>
      <c r="J70" s="76">
        <f t="shared" si="1"/>
        <v>36</v>
      </c>
      <c r="K70" s="84"/>
      <c r="L70" s="92"/>
    </row>
    <row r="71" spans="1:12" s="4" customFormat="1" ht="17.25" customHeight="1" x14ac:dyDescent="0.2">
      <c r="A71" s="68">
        <v>49</v>
      </c>
      <c r="B71" s="65">
        <v>68</v>
      </c>
      <c r="C71" s="66"/>
      <c r="D71" s="85" t="s">
        <v>170</v>
      </c>
      <c r="E71" s="91" t="s">
        <v>171</v>
      </c>
      <c r="F71" s="65" t="s">
        <v>43</v>
      </c>
      <c r="G71" s="66" t="s">
        <v>88</v>
      </c>
      <c r="H71" s="95">
        <v>2.3221064814814812E-2</v>
      </c>
      <c r="I71" s="95">
        <f t="shared" si="0"/>
        <v>5.7789351851851821E-3</v>
      </c>
      <c r="J71" s="76">
        <f t="shared" si="1"/>
        <v>35.892323030907278</v>
      </c>
      <c r="K71" s="84"/>
      <c r="L71" s="92"/>
    </row>
    <row r="72" spans="1:12" s="4" customFormat="1" ht="17.25" customHeight="1" x14ac:dyDescent="0.2">
      <c r="A72" s="68">
        <v>50</v>
      </c>
      <c r="B72" s="65">
        <v>44</v>
      </c>
      <c r="C72" s="66"/>
      <c r="D72" s="85" t="s">
        <v>172</v>
      </c>
      <c r="E72" s="91" t="s">
        <v>173</v>
      </c>
      <c r="F72" s="66" t="s">
        <v>44</v>
      </c>
      <c r="G72" s="66" t="s">
        <v>88</v>
      </c>
      <c r="H72" s="95">
        <v>2.3372685185185187E-2</v>
      </c>
      <c r="I72" s="95">
        <f t="shared" si="0"/>
        <v>5.930555555555557E-3</v>
      </c>
      <c r="J72" s="76">
        <f t="shared" si="1"/>
        <v>35.661218424962854</v>
      </c>
      <c r="K72" s="84"/>
      <c r="L72" s="92"/>
    </row>
    <row r="73" spans="1:12" s="4" customFormat="1" ht="17.25" customHeight="1" x14ac:dyDescent="0.2">
      <c r="A73" s="68">
        <v>51</v>
      </c>
      <c r="B73" s="65">
        <v>65</v>
      </c>
      <c r="C73" s="65"/>
      <c r="D73" s="85" t="s">
        <v>174</v>
      </c>
      <c r="E73" s="91" t="s">
        <v>175</v>
      </c>
      <c r="F73" s="65" t="s">
        <v>43</v>
      </c>
      <c r="G73" s="66" t="s">
        <v>88</v>
      </c>
      <c r="H73" s="95">
        <v>2.3410879629629632E-2</v>
      </c>
      <c r="I73" s="95">
        <f t="shared" si="0"/>
        <v>5.9687500000000018E-3</v>
      </c>
      <c r="J73" s="76">
        <f t="shared" si="1"/>
        <v>35.590706870983688</v>
      </c>
      <c r="K73" s="84"/>
      <c r="L73" s="92"/>
    </row>
    <row r="74" spans="1:12" s="4" customFormat="1" ht="17.25" customHeight="1" x14ac:dyDescent="0.2">
      <c r="A74" s="68">
        <v>52</v>
      </c>
      <c r="B74" s="65">
        <v>43</v>
      </c>
      <c r="C74" s="66"/>
      <c r="D74" s="85" t="s">
        <v>176</v>
      </c>
      <c r="E74" s="91" t="s">
        <v>148</v>
      </c>
      <c r="F74" s="65" t="s">
        <v>44</v>
      </c>
      <c r="G74" s="66" t="s">
        <v>88</v>
      </c>
      <c r="H74" s="95">
        <v>2.3701388888888893E-2</v>
      </c>
      <c r="I74" s="95">
        <f t="shared" si="0"/>
        <v>6.259259259259263E-3</v>
      </c>
      <c r="J74" s="76">
        <f t="shared" si="1"/>
        <v>35.15625</v>
      </c>
      <c r="K74" s="84"/>
      <c r="L74" s="92"/>
    </row>
    <row r="75" spans="1:12" s="4" customFormat="1" ht="17.25" customHeight="1" x14ac:dyDescent="0.2">
      <c r="A75" s="68">
        <v>53</v>
      </c>
      <c r="B75" s="65">
        <v>46</v>
      </c>
      <c r="C75" s="65"/>
      <c r="D75" s="85" t="s">
        <v>177</v>
      </c>
      <c r="E75" s="91" t="s">
        <v>178</v>
      </c>
      <c r="F75" s="66" t="s">
        <v>44</v>
      </c>
      <c r="G75" s="66" t="s">
        <v>88</v>
      </c>
      <c r="H75" s="95">
        <v>2.4743055555555556E-2</v>
      </c>
      <c r="I75" s="95">
        <f t="shared" si="0"/>
        <v>7.300925925925926E-3</v>
      </c>
      <c r="J75" s="76">
        <f t="shared" si="1"/>
        <v>33.676333021515433</v>
      </c>
      <c r="K75" s="84"/>
      <c r="L75" s="92"/>
    </row>
    <row r="76" spans="1:12" s="4" customFormat="1" ht="17.25" customHeight="1" x14ac:dyDescent="0.2">
      <c r="A76" s="68" t="s">
        <v>46</v>
      </c>
      <c r="B76" s="65">
        <v>56</v>
      </c>
      <c r="C76" s="65"/>
      <c r="D76" s="85" t="s">
        <v>179</v>
      </c>
      <c r="E76" s="91" t="s">
        <v>180</v>
      </c>
      <c r="F76" s="65" t="s">
        <v>44</v>
      </c>
      <c r="G76" s="66" t="s">
        <v>88</v>
      </c>
      <c r="H76" s="95"/>
      <c r="I76" s="67"/>
      <c r="J76" s="76"/>
      <c r="K76" s="84"/>
      <c r="L76" s="92"/>
    </row>
    <row r="77" spans="1:12" s="4" customFormat="1" ht="17.25" customHeight="1" x14ac:dyDescent="0.2">
      <c r="A77" s="68" t="s">
        <v>46</v>
      </c>
      <c r="B77" s="65">
        <v>57</v>
      </c>
      <c r="C77" s="65"/>
      <c r="D77" s="85" t="s">
        <v>181</v>
      </c>
      <c r="E77" s="91" t="s">
        <v>182</v>
      </c>
      <c r="F77" s="65" t="s">
        <v>44</v>
      </c>
      <c r="G77" s="66" t="s">
        <v>88</v>
      </c>
      <c r="H77" s="95"/>
      <c r="I77" s="67"/>
      <c r="J77" s="76"/>
      <c r="K77" s="84"/>
      <c r="L77" s="92"/>
    </row>
    <row r="78" spans="1:12" s="4" customFormat="1" ht="17.25" customHeight="1" x14ac:dyDescent="0.2">
      <c r="A78" s="68" t="s">
        <v>46</v>
      </c>
      <c r="B78" s="65">
        <v>58</v>
      </c>
      <c r="C78" s="65"/>
      <c r="D78" s="85" t="s">
        <v>183</v>
      </c>
      <c r="E78" s="91" t="s">
        <v>184</v>
      </c>
      <c r="F78" s="65" t="s">
        <v>44</v>
      </c>
      <c r="G78" s="66" t="s">
        <v>88</v>
      </c>
      <c r="H78" s="95"/>
      <c r="I78" s="67"/>
      <c r="J78" s="76"/>
      <c r="K78" s="84"/>
      <c r="L78" s="92"/>
    </row>
    <row r="79" spans="1:12" s="4" customFormat="1" ht="17.25" customHeight="1" thickBot="1" x14ac:dyDescent="0.25">
      <c r="A79" s="69" t="s">
        <v>46</v>
      </c>
      <c r="B79" s="70">
        <v>45</v>
      </c>
      <c r="C79" s="70"/>
      <c r="D79" s="86" t="s">
        <v>185</v>
      </c>
      <c r="E79" s="93" t="s">
        <v>186</v>
      </c>
      <c r="F79" s="71" t="s">
        <v>44</v>
      </c>
      <c r="G79" s="71" t="s">
        <v>88</v>
      </c>
      <c r="H79" s="96"/>
      <c r="I79" s="90"/>
      <c r="J79" s="88"/>
      <c r="K79" s="87"/>
      <c r="L79" s="94"/>
    </row>
    <row r="80" spans="1:12" s="4" customFormat="1" ht="4.5" customHeight="1" thickTop="1" thickBot="1" x14ac:dyDescent="0.25">
      <c r="A80" s="56"/>
      <c r="B80" s="60"/>
      <c r="C80" s="61"/>
      <c r="D80" s="42"/>
      <c r="E80" s="42"/>
      <c r="F80" s="56"/>
      <c r="G80" s="42"/>
      <c r="H80" s="62"/>
      <c r="I80" s="62"/>
      <c r="J80" s="63"/>
      <c r="K80" s="63"/>
      <c r="L80" s="63"/>
    </row>
    <row r="81" spans="1:12" s="4" customFormat="1" ht="18" customHeight="1" thickTop="1" x14ac:dyDescent="0.2">
      <c r="A81" s="123" t="s">
        <v>5</v>
      </c>
      <c r="B81" s="124"/>
      <c r="C81" s="124"/>
      <c r="D81" s="124"/>
      <c r="E81" s="54"/>
      <c r="F81" s="54"/>
      <c r="G81" s="124" t="s">
        <v>6</v>
      </c>
      <c r="H81" s="124"/>
      <c r="I81" s="124"/>
      <c r="J81" s="124"/>
      <c r="K81" s="124"/>
      <c r="L81" s="125"/>
    </row>
    <row r="82" spans="1:12" s="4" customFormat="1" ht="12" customHeight="1" x14ac:dyDescent="0.2">
      <c r="A82" s="29" t="s">
        <v>187</v>
      </c>
      <c r="B82" s="30"/>
      <c r="C82" s="33"/>
      <c r="D82" s="31"/>
      <c r="E82" s="43"/>
      <c r="F82" s="44"/>
      <c r="G82" s="79" t="s">
        <v>34</v>
      </c>
      <c r="H82" s="57">
        <v>11</v>
      </c>
      <c r="I82" s="58"/>
      <c r="J82" s="1"/>
      <c r="K82" s="77" t="s">
        <v>32</v>
      </c>
      <c r="L82" s="55">
        <f>COUNTIF(F23:F79,"ЗМС")</f>
        <v>0</v>
      </c>
    </row>
    <row r="83" spans="1:12" s="4" customFormat="1" ht="12" customHeight="1" x14ac:dyDescent="0.2">
      <c r="A83" s="29" t="s">
        <v>188</v>
      </c>
      <c r="B83" s="8"/>
      <c r="C83" s="34"/>
      <c r="D83" s="23"/>
      <c r="E83" s="45"/>
      <c r="F83" s="46"/>
      <c r="G83" s="79" t="s">
        <v>27</v>
      </c>
      <c r="H83" s="57">
        <f>H84+H89</f>
        <v>57</v>
      </c>
      <c r="I83" s="58"/>
      <c r="J83" s="1"/>
      <c r="K83" s="77" t="s">
        <v>21</v>
      </c>
      <c r="L83" s="55">
        <f>COUNTIF(F23:F79,"МСМК")</f>
        <v>0</v>
      </c>
    </row>
    <row r="84" spans="1:12" s="4" customFormat="1" ht="12" customHeight="1" x14ac:dyDescent="0.2">
      <c r="A84" s="29" t="s">
        <v>189</v>
      </c>
      <c r="B84" s="8"/>
      <c r="C84" s="35"/>
      <c r="D84" s="23"/>
      <c r="E84" s="45"/>
      <c r="F84" s="46"/>
      <c r="G84" s="79" t="s">
        <v>28</v>
      </c>
      <c r="H84" s="57">
        <f>H85+H86+H88</f>
        <v>57</v>
      </c>
      <c r="I84" s="58"/>
      <c r="J84" s="1"/>
      <c r="K84" s="77" t="s">
        <v>24</v>
      </c>
      <c r="L84" s="55">
        <f>COUNTIF(F23:F79,"МС")</f>
        <v>0</v>
      </c>
    </row>
    <row r="85" spans="1:12" s="4" customFormat="1" ht="12" customHeight="1" x14ac:dyDescent="0.2">
      <c r="A85" s="29" t="s">
        <v>190</v>
      </c>
      <c r="B85" s="8"/>
      <c r="C85" s="35"/>
      <c r="D85" s="23"/>
      <c r="G85" s="79" t="s">
        <v>29</v>
      </c>
      <c r="H85" s="57">
        <f>COUNT(A23:A79)</f>
        <v>53</v>
      </c>
      <c r="I85" s="58"/>
      <c r="J85" s="1"/>
      <c r="K85" s="77" t="s">
        <v>33</v>
      </c>
      <c r="L85" s="55">
        <f>COUNTIF(F23:F79,"КМС")</f>
        <v>13</v>
      </c>
    </row>
    <row r="86" spans="1:12" s="4" customFormat="1" ht="12" customHeight="1" x14ac:dyDescent="0.2">
      <c r="A86" s="82"/>
      <c r="B86" s="8"/>
      <c r="C86" s="35"/>
      <c r="D86" s="23"/>
      <c r="E86" s="45"/>
      <c r="F86" s="46"/>
      <c r="G86" s="79" t="s">
        <v>30</v>
      </c>
      <c r="H86" s="57">
        <f>COUNTIF(A23:A79,"НФ")</f>
        <v>4</v>
      </c>
      <c r="I86" s="58"/>
      <c r="J86" s="1"/>
      <c r="K86" s="77" t="s">
        <v>39</v>
      </c>
      <c r="L86" s="55">
        <f>COUNTIF(F23:F79,"1 СР")</f>
        <v>11</v>
      </c>
    </row>
    <row r="87" spans="1:12" s="4" customFormat="1" ht="12" customHeight="1" x14ac:dyDescent="0.2">
      <c r="A87" s="29"/>
      <c r="B87" s="8"/>
      <c r="C87" s="35"/>
      <c r="D87" s="23"/>
      <c r="E87" s="45"/>
      <c r="F87" s="46"/>
      <c r="G87" s="77" t="s">
        <v>47</v>
      </c>
      <c r="H87" s="78">
        <f>COUNTIF(A23:A79,"ЛИМ")</f>
        <v>0</v>
      </c>
      <c r="I87" s="58"/>
      <c r="J87" s="1"/>
      <c r="K87" s="40" t="s">
        <v>43</v>
      </c>
      <c r="L87" s="51">
        <f>COUNTIF(F23:F79,"2 СР")</f>
        <v>23</v>
      </c>
    </row>
    <row r="88" spans="1:12" s="4" customFormat="1" ht="12" customHeight="1" x14ac:dyDescent="0.2">
      <c r="A88" s="29"/>
      <c r="B88" s="8"/>
      <c r="C88" s="8"/>
      <c r="D88" s="23"/>
      <c r="E88" s="45"/>
      <c r="F88" s="46"/>
      <c r="G88" s="79" t="s">
        <v>35</v>
      </c>
      <c r="H88" s="57">
        <f>COUNTIF(A23:A79,"ДСКВ")</f>
        <v>0</v>
      </c>
      <c r="I88" s="58"/>
      <c r="J88" s="1"/>
      <c r="K88" s="40" t="s">
        <v>44</v>
      </c>
      <c r="L88" s="55">
        <f>COUNTIF(F23:F79,"3 СР")</f>
        <v>10</v>
      </c>
    </row>
    <row r="89" spans="1:12" s="4" customFormat="1" ht="12" customHeight="1" x14ac:dyDescent="0.2">
      <c r="A89" s="29"/>
      <c r="B89" s="8"/>
      <c r="C89" s="8"/>
      <c r="D89" s="23"/>
      <c r="E89" s="47"/>
      <c r="F89" s="48"/>
      <c r="G89" s="79" t="s">
        <v>31</v>
      </c>
      <c r="H89" s="57">
        <f>COUNTIF(A23:A79,"НС")</f>
        <v>0</v>
      </c>
      <c r="I89" s="59"/>
      <c r="J89" s="80"/>
      <c r="K89" s="81"/>
      <c r="L89" s="83"/>
    </row>
    <row r="90" spans="1:12" s="4" customFormat="1" ht="6.75" customHeight="1" x14ac:dyDescent="0.2">
      <c r="A90" s="16"/>
      <c r="B90" s="75"/>
      <c r="C90" s="75"/>
      <c r="D90" s="1"/>
      <c r="E90" s="1"/>
      <c r="F90" s="1"/>
      <c r="G90" s="1"/>
      <c r="H90" s="1"/>
      <c r="I90" s="1"/>
      <c r="J90" s="41"/>
      <c r="K90" s="1"/>
      <c r="L90" s="17"/>
    </row>
    <row r="91" spans="1:12" s="4" customFormat="1" ht="15.75" customHeight="1" x14ac:dyDescent="0.2">
      <c r="A91" s="120" t="s">
        <v>3</v>
      </c>
      <c r="B91" s="121"/>
      <c r="C91" s="121"/>
      <c r="D91" s="121"/>
      <c r="E91" s="121" t="s">
        <v>12</v>
      </c>
      <c r="F91" s="121"/>
      <c r="G91" s="121"/>
      <c r="H91" s="121" t="s">
        <v>4</v>
      </c>
      <c r="I91" s="121"/>
      <c r="J91" s="121"/>
      <c r="K91" s="121" t="s">
        <v>192</v>
      </c>
      <c r="L91" s="122"/>
    </row>
    <row r="92" spans="1:12" s="4" customFormat="1" ht="9.75" customHeight="1" x14ac:dyDescent="0.2">
      <c r="A92" s="139"/>
      <c r="B92" s="140"/>
      <c r="C92" s="140"/>
      <c r="D92" s="140"/>
      <c r="E92" s="140"/>
      <c r="F92" s="141"/>
      <c r="G92" s="141"/>
      <c r="H92" s="141"/>
      <c r="I92" s="141"/>
      <c r="J92" s="141"/>
      <c r="K92" s="141"/>
      <c r="L92" s="142"/>
    </row>
    <row r="93" spans="1:12" s="4" customFormat="1" ht="9.75" customHeight="1" x14ac:dyDescent="0.2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4"/>
    </row>
    <row r="94" spans="1:12" s="4" customFormat="1" ht="9.75" customHeight="1" x14ac:dyDescent="0.2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</row>
    <row r="95" spans="1:12" s="4" customFormat="1" ht="9.75" customHeight="1" x14ac:dyDescent="0.2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4"/>
    </row>
    <row r="96" spans="1:12" s="4" customFormat="1" ht="9.75" customHeight="1" x14ac:dyDescent="0.2">
      <c r="A96" s="139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3"/>
    </row>
    <row r="97" spans="1:12" s="4" customFormat="1" ht="9.75" customHeight="1" x14ac:dyDescent="0.2">
      <c r="A97" s="139"/>
      <c r="B97" s="140"/>
      <c r="C97" s="140"/>
      <c r="D97" s="140"/>
      <c r="E97" s="140"/>
      <c r="F97" s="144"/>
      <c r="G97" s="144"/>
      <c r="H97" s="144"/>
      <c r="I97" s="144"/>
      <c r="J97" s="144"/>
      <c r="K97" s="144"/>
      <c r="L97" s="145"/>
    </row>
    <row r="98" spans="1:12" s="4" customFormat="1" ht="15.75" customHeight="1" thickBot="1" x14ac:dyDescent="0.25">
      <c r="A98" s="146"/>
      <c r="B98" s="137"/>
      <c r="C98" s="137"/>
      <c r="D98" s="137"/>
      <c r="E98" s="137" t="str">
        <f>G17</f>
        <v>ВОСТРУХИН М.Н. (ВК, г. САРАТОВ)</v>
      </c>
      <c r="F98" s="137"/>
      <c r="G98" s="137"/>
      <c r="H98" s="137" t="str">
        <f>G18</f>
        <v>ГАЙДАРЕНКО С.С. (1К, г. САРАТОВ)</v>
      </c>
      <c r="I98" s="137"/>
      <c r="J98" s="137"/>
      <c r="K98" s="137" t="str">
        <f>G19</f>
        <v>ТРУШИН Б.К. (ВК, г. САРАТОВ)</v>
      </c>
      <c r="L98" s="138"/>
    </row>
    <row r="99" spans="1:12" s="4" customFormat="1" ht="14.25" customHeight="1" thickTop="1" x14ac:dyDescent="0.2">
      <c r="A99" s="1"/>
      <c r="B99" s="13"/>
      <c r="C99" s="13"/>
      <c r="D99" s="1"/>
      <c r="E99" s="1"/>
      <c r="F99" s="1"/>
      <c r="G99" s="1"/>
      <c r="H99" s="1"/>
      <c r="I99" s="1"/>
      <c r="J99" s="41"/>
      <c r="K99" s="1"/>
      <c r="L99" s="1"/>
    </row>
    <row r="107" spans="1:12" ht="9.75" customHeight="1" x14ac:dyDescent="0.2"/>
  </sheetData>
  <mergeCells count="47">
    <mergeCell ref="E91:G91"/>
    <mergeCell ref="E98:G98"/>
    <mergeCell ref="H91:J91"/>
    <mergeCell ref="H98:J98"/>
    <mergeCell ref="K91:L91"/>
    <mergeCell ref="K98:L98"/>
    <mergeCell ref="H17:L17"/>
    <mergeCell ref="H18:L18"/>
    <mergeCell ref="A92:E92"/>
    <mergeCell ref="F92:L92"/>
    <mergeCell ref="A96:E96"/>
    <mergeCell ref="F96:L96"/>
    <mergeCell ref="A97:E97"/>
    <mergeCell ref="F97:L97"/>
    <mergeCell ref="A98:D98"/>
    <mergeCell ref="C21:C22"/>
    <mergeCell ref="D21:D22"/>
    <mergeCell ref="A21:A22"/>
    <mergeCell ref="B21:B22"/>
    <mergeCell ref="H15:L15"/>
    <mergeCell ref="E21:E22"/>
    <mergeCell ref="A91:D91"/>
    <mergeCell ref="F21:F22"/>
    <mergeCell ref="G21:G22"/>
    <mergeCell ref="H21:H22"/>
    <mergeCell ref="A81:D81"/>
    <mergeCell ref="G81:L81"/>
    <mergeCell ref="L21:L22"/>
    <mergeCell ref="A15:G15"/>
    <mergeCell ref="K21:K22"/>
    <mergeCell ref="I21:I22"/>
    <mergeCell ref="H16:L16"/>
    <mergeCell ref="J21:J22"/>
    <mergeCell ref="A1:L1"/>
    <mergeCell ref="A2:L2"/>
    <mergeCell ref="A3:L3"/>
    <mergeCell ref="A4:L4"/>
    <mergeCell ref="A5:L5"/>
    <mergeCell ref="A13:D13"/>
    <mergeCell ref="A14:D14"/>
    <mergeCell ref="A6:L6"/>
    <mergeCell ref="A7:L7"/>
    <mergeCell ref="A9:L9"/>
    <mergeCell ref="A8:L8"/>
    <mergeCell ref="A12:L12"/>
    <mergeCell ref="A10:L10"/>
    <mergeCell ref="A11:L11"/>
  </mergeCells>
  <conditionalFormatting sqref="B82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88:G89 G82:G86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индивидуальная гонка</vt:lpstr>
      <vt:lpstr>'индивидуальная гонка'!Заголовки_для_печати</vt:lpstr>
      <vt:lpstr>'индивидуальная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2021-08-16T10:25:01Z</dcterms:modified>
</cp:coreProperties>
</file>