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2023\Шоссе 2023\"/>
    </mc:Choice>
  </mc:AlternateContent>
  <xr:revisionPtr revIDLastSave="0" documentId="13_ncr:1_{A984D0AC-CB85-4BF4-95EC-59F448971635}" xr6:coauthVersionLast="47" xr6:coauthVersionMax="47" xr10:uidLastSave="{00000000-0000-0000-0000-000000000000}"/>
  <bookViews>
    <workbookView xWindow="-108" yWindow="-108" windowWidth="23256" windowHeight="12456" tabRatio="789" xr2:uid="{00000000-000D-0000-FFFF-FFFF00000000}"/>
  </bookViews>
  <sheets>
    <sheet name="групп гонка" sheetId="99" r:id="rId1"/>
  </sheets>
  <definedNames>
    <definedName name="_xlnm.Print_Titles" localSheetId="0">'групп гонка'!$21:$22</definedName>
    <definedName name="_xlnm.Print_Area" localSheetId="0">'групп гонка'!$A$1:$L$103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1" i="99" l="1"/>
  <c r="H93" i="99"/>
  <c r="I40" i="99"/>
  <c r="J40" i="99"/>
  <c r="I41" i="99"/>
  <c r="J41" i="99"/>
  <c r="I42" i="99"/>
  <c r="J42" i="99"/>
  <c r="I43" i="99"/>
  <c r="J43" i="99"/>
  <c r="I44" i="99"/>
  <c r="J44" i="99"/>
  <c r="I45" i="99"/>
  <c r="J45" i="99"/>
  <c r="I46" i="99"/>
  <c r="J46" i="99"/>
  <c r="I47" i="99"/>
  <c r="J47" i="99"/>
  <c r="I48" i="99"/>
  <c r="J48" i="99"/>
  <c r="I49" i="99"/>
  <c r="J49" i="99"/>
  <c r="I50" i="99"/>
  <c r="J50" i="99"/>
  <c r="I51" i="99"/>
  <c r="J51" i="99"/>
  <c r="I103" i="99"/>
  <c r="E103" i="99"/>
  <c r="H95" i="99"/>
  <c r="L94" i="99"/>
  <c r="H94" i="99"/>
  <c r="L93" i="99"/>
  <c r="L92" i="99"/>
  <c r="H92" i="99"/>
  <c r="L91" i="99"/>
  <c r="L90" i="99"/>
  <c r="L89" i="99"/>
  <c r="L88" i="99"/>
  <c r="J39" i="99"/>
  <c r="I39" i="99"/>
  <c r="J38" i="99"/>
  <c r="I38" i="99"/>
  <c r="J37" i="99"/>
  <c r="I37" i="99"/>
  <c r="J36" i="99"/>
  <c r="I36" i="99"/>
  <c r="J35" i="99"/>
  <c r="I35" i="99"/>
  <c r="J34" i="99"/>
  <c r="I34" i="99"/>
  <c r="J33" i="99"/>
  <c r="I33" i="99"/>
  <c r="J32" i="99"/>
  <c r="I32" i="99"/>
  <c r="J31" i="99"/>
  <c r="I31" i="99"/>
  <c r="J30" i="99"/>
  <c r="I30" i="99"/>
  <c r="J29" i="99"/>
  <c r="I29" i="99"/>
  <c r="J28" i="99"/>
  <c r="I28" i="99"/>
  <c r="J27" i="99"/>
  <c r="I27" i="99"/>
  <c r="J26" i="99"/>
  <c r="I26" i="99"/>
  <c r="J25" i="99"/>
  <c r="I25" i="99"/>
  <c r="J24" i="99"/>
  <c r="I24" i="99"/>
  <c r="J23" i="99"/>
  <c r="H90" i="99" l="1"/>
  <c r="H89" i="99" s="1"/>
</calcChain>
</file>

<file path=xl/sharedStrings.xml><?xml version="1.0" encoding="utf-8"?>
<sst xmlns="http://schemas.openxmlformats.org/spreadsheetml/2006/main" count="309" uniqueCount="150">
  <si>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</si>
  <si>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</si>
  <si>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</si>
  <si>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</si>
  <si>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</si>
  <si>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</si>
  <si>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</si>
  <si>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</si>
  <si>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</si>
  <si>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</si>
  <si>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</si>
  <si>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</si>
  <si>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</si>
  <si>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</si>
  <si>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</si>
  <si>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</si>
  <si>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</si>
  <si>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</si>
  <si>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</si>
  <si>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</si>
  <si>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</si>
  <si>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</si>
  <si>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</si>
  <si>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</si>
  <si>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</si>
  <si>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ВЫПОЛНЕНИЕ НТУ ЕВСК</t>
  </si>
  <si>
    <t>ОТСТАВАНИЕ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</si>
  <si>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</si>
  <si>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</si>
  <si>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</si>
  <si>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</si>
  <si>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</si>
  <si>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</si>
  <si>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</si>
  <si>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</si>
  <si>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</si>
  <si>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</si>
  <si>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</si>
  <si>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ДИСТАНЦИЯ: ДЛИНА КРУГА/КРУГОВ</t>
  </si>
  <si>
    <t>МАКСИМАЛЬНЫЙ ПЕРЕПАД (HD):</t>
  </si>
  <si>
    <t>СУММА ПОЛОЖИТЕЛЬНЫХ ПЕРЕПАДОВ ВЫСОТЫ НА ДИСТАНЦИИ (ТС):</t>
  </si>
  <si>
    <t>1 СР</t>
  </si>
  <si>
    <t>Лимит времени</t>
  </si>
  <si>
    <t>Самарская область</t>
  </si>
  <si>
    <t>Комитет Республики Адыгея по физической культуре и спорту</t>
  </si>
  <si>
    <t>Федерация велосипедного спорта Республики Адыгея</t>
  </si>
  <si>
    <t>2 СР</t>
  </si>
  <si>
    <t>НС</t>
  </si>
  <si>
    <t/>
  </si>
  <si>
    <t>МЕСТО ПРОВЕДЕНИЯ: г. Майкоп</t>
  </si>
  <si>
    <t>НАЧАЛО ГОНКИ: 11ч 00м</t>
  </si>
  <si>
    <t>3 СР</t>
  </si>
  <si>
    <t>Попова Е.В. (ВК, Воронежская область)</t>
  </si>
  <si>
    <t>Осадки: ясно</t>
  </si>
  <si>
    <t>Москва</t>
  </si>
  <si>
    <t>Свердловская область</t>
  </si>
  <si>
    <t>Юниоры 19-22 года</t>
  </si>
  <si>
    <t>Кондратьева Л.В. (ВК, Воронежская область)</t>
  </si>
  <si>
    <t>МИЛЛЕР Кирилл</t>
  </si>
  <si>
    <t>Тюменская область</t>
  </si>
  <si>
    <t>ХОМЯКОВ Артемий</t>
  </si>
  <si>
    <t>КАПУСТИН Кирилл</t>
  </si>
  <si>
    <t>Московская область</t>
  </si>
  <si>
    <t>МЕНЬШОВ Иван</t>
  </si>
  <si>
    <t>Орловская область</t>
  </si>
  <si>
    <t>САВЕЛЬЕВ Денис</t>
  </si>
  <si>
    <t>ВАСИЛЬЕВ Никита</t>
  </si>
  <si>
    <t>ИЛЬИН Роман</t>
  </si>
  <si>
    <t>ВК</t>
  </si>
  <si>
    <t>КОВАЛЕВ Кирилл</t>
  </si>
  <si>
    <t>Республика Беларусь</t>
  </si>
  <si>
    <t>ГОМОЗКОВ Артём</t>
  </si>
  <si>
    <t>БЕЛЯНИН Андрей</t>
  </si>
  <si>
    <t>САВЕКИН Даниил</t>
  </si>
  <si>
    <t>ГУТОВСКИЙ Владислав</t>
  </si>
  <si>
    <t>ГАНСЕВИЧ Богдан</t>
  </si>
  <si>
    <t>МЕНЬШОВ Александр</t>
  </si>
  <si>
    <t>БЕРЕЗНЯК Александр</t>
  </si>
  <si>
    <t>БЛОХИН Иван</t>
  </si>
  <si>
    <t>АРЛАМОВ Никита</t>
  </si>
  <si>
    <t>САПРОНОВ Михаил</t>
  </si>
  <si>
    <t>Смоленская область</t>
  </si>
  <si>
    <t>МАЛИНОВСКИЙ Никита</t>
  </si>
  <si>
    <t>МАЛЬЦЕВ Даниил</t>
  </si>
  <si>
    <t>БЕЗГЕРЦ Степан</t>
  </si>
  <si>
    <t>УСТЬЯНЦЕВ Кирилл</t>
  </si>
  <si>
    <t>Челябинская область</t>
  </si>
  <si>
    <t>ТЛЮСТАНГЕЛОВ Даниил</t>
  </si>
  <si>
    <t>ЮЛКИН Иван</t>
  </si>
  <si>
    <t>СМЕТАНИН Владимир</t>
  </si>
  <si>
    <t>ЗИМАРИН Матвей</t>
  </si>
  <si>
    <t>ДОГНЕЕВ Мурат</t>
  </si>
  <si>
    <t>Ростовская область</t>
  </si>
  <si>
    <t>АНИСИМОВ Иван</t>
  </si>
  <si>
    <t>Ленинградская область</t>
  </si>
  <si>
    <t>ОРЕХОВ Максим</t>
  </si>
  <si>
    <t>ГРИБАНОВ Александр</t>
  </si>
  <si>
    <t>Алтайский край</t>
  </si>
  <si>
    <t>ЕСИК Артемий</t>
  </si>
  <si>
    <t>ДОКУЧАЕВ Михаил</t>
  </si>
  <si>
    <t>КОСАРЕВ Сергей</t>
  </si>
  <si>
    <t>ЗАКИРОВ Тимур</t>
  </si>
  <si>
    <t>САДЫКОВ Ильяс</t>
  </si>
  <si>
    <t>ДИКИЙ Марк</t>
  </si>
  <si>
    <t>Омская область</t>
  </si>
  <si>
    <t>ШМАКАЕВ Кирилл</t>
  </si>
  <si>
    <t>Саратовская область</t>
  </si>
  <si>
    <t>РОМАНОВ Андрей</t>
  </si>
  <si>
    <t>САПРОНОВ Петр</t>
  </si>
  <si>
    <t>ПЕРВЕНСТВО РОССИИ</t>
  </si>
  <si>
    <t>Санкт-Петербург</t>
  </si>
  <si>
    <t>ДАТА ПРОВЕДЕНИЯ: 22 сентября 2023 года</t>
  </si>
  <si>
    <t>шоссе - групповая гонка</t>
  </si>
  <si>
    <t>№ ВРВС: 0080601611Я</t>
  </si>
  <si>
    <t>№ ЕКП 2023: 34044</t>
  </si>
  <si>
    <t>НАЗВАНИЕ ТРАССЫ / РЕГ. НОМЕР: Городской парк, ул.Пушкина ‐ х.Зозулин</t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</si>
  <si>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14ч 17м</t>
    </r>
  </si>
  <si>
    <t>Температура: +26 +30</t>
  </si>
  <si>
    <t>Влажность: 30%</t>
  </si>
  <si>
    <t>Ветер: 2 м/с (ю/в)</t>
  </si>
  <si>
    <t>ВЬЮНОШЕВ Михаил</t>
  </si>
  <si>
    <t>ШИШКОВ Степан</t>
  </si>
  <si>
    <t>ШТИН Валерий</t>
  </si>
  <si>
    <t>Иркутская область</t>
  </si>
  <si>
    <t>МИРОЛЮБОВ Яков</t>
  </si>
  <si>
    <t>Удмуртская Республика</t>
  </si>
  <si>
    <t>КОРОВНИЧЕНКО Кирилл</t>
  </si>
  <si>
    <t>СЕРГЕЕВ Егор</t>
  </si>
  <si>
    <t>ЕМЕЛЬЯНОВ Лев</t>
  </si>
  <si>
    <t>ДСКВ</t>
  </si>
  <si>
    <t>НФ</t>
  </si>
  <si>
    <t>ШИШКИН Егор</t>
  </si>
  <si>
    <t>УЛЬЯНОВ Артём</t>
  </si>
  <si>
    <t>САННИКОВ Илья</t>
  </si>
  <si>
    <t>ПАЛАГИЧЕВ Иван</t>
  </si>
  <si>
    <t>ПЛАКУШКИН Иван</t>
  </si>
  <si>
    <t>КОРОБОВ Павел</t>
  </si>
  <si>
    <t>ГАВРИЛОВ Егор</t>
  </si>
  <si>
    <t>УЖЕВКО Роман</t>
  </si>
  <si>
    <t>ИВАНКОВ Ян</t>
  </si>
  <si>
    <t>Республика Крым</t>
  </si>
  <si>
    <t>ЗИМАНОВ Олег</t>
  </si>
  <si>
    <t>ШИНКАРЕЦКИЙ Виталий</t>
  </si>
  <si>
    <t>ЕПИФАНОВ Вячеслав</t>
  </si>
  <si>
    <t>МУКАДЯСОВ Роберт</t>
  </si>
  <si>
    <t>БУДИГАЙ Александр</t>
  </si>
  <si>
    <t>БЕЛИКОВ Никита</t>
  </si>
  <si>
    <t>ЛУНИН Михаил</t>
  </si>
  <si>
    <t>ЕРЁМИН Евгений</t>
  </si>
  <si>
    <t>Азаров С.С. (ВК, Санкт-Петербург)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</si>
</sst>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"/>
    <numFmt numFmtId="165" formatCode="hh:mm:ss"/>
    <numFmt numFmtId="166" formatCode="h:mm:ss.00"/>
  </numFmts>
  <fonts count="24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1">
    <xf numFmtId="0" fontId="0" fillId="0" borderId="0"/>
    <xf numFmtId="0" fontId="6" fillId="0" borderId="0"/>
    <xf numFmtId="0" fontId="5" fillId="0" borderId="0"/>
    <xf numFmtId="0" fontId="4" fillId="0" borderId="0"/>
    <xf numFmtId="0" fontId="19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2" fillId="0" borderId="0"/>
    <xf numFmtId="0" fontId="1" fillId="0" borderId="0"/>
  </cellStyleXfs>
  <cellXfs count="148">
    <xf numFmtId="0" fontId="0" fillId="0" borderId="0" xfId="0"/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5" fillId="0" borderId="2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5" fillId="0" borderId="3" xfId="0" applyFont="1" applyBorder="1" applyAlignment="1">
      <alignment horizontal="right" vertical="center"/>
    </xf>
    <xf numFmtId="0" fontId="15" fillId="0" borderId="5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15" fillId="0" borderId="5" xfId="0" applyFont="1" applyBorder="1" applyAlignment="1">
      <alignment horizontal="right" vertical="center"/>
    </xf>
    <xf numFmtId="0" fontId="14" fillId="0" borderId="5" xfId="0" applyFont="1" applyBorder="1" applyAlignment="1">
      <alignment vertical="center"/>
    </xf>
    <xf numFmtId="0" fontId="15" fillId="0" borderId="3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14" fillId="0" borderId="14" xfId="0" applyFont="1" applyBorder="1" applyAlignment="1">
      <alignment horizontal="left" vertical="center"/>
    </xf>
    <xf numFmtId="0" fontId="14" fillId="0" borderId="16" xfId="0" applyFont="1" applyBorder="1" applyAlignment="1">
      <alignment vertical="center"/>
    </xf>
    <xf numFmtId="0" fontId="14" fillId="2" borderId="5" xfId="0" applyFont="1" applyFill="1" applyBorder="1" applyAlignment="1">
      <alignment vertical="center"/>
    </xf>
    <xf numFmtId="0" fontId="14" fillId="2" borderId="4" xfId="0" applyFont="1" applyFill="1" applyBorder="1" applyAlignment="1">
      <alignment vertical="center"/>
    </xf>
    <xf numFmtId="0" fontId="14" fillId="2" borderId="17" xfId="0" applyFont="1" applyFill="1" applyBorder="1" applyAlignment="1">
      <alignment vertical="center"/>
    </xf>
    <xf numFmtId="0" fontId="15" fillId="0" borderId="2" xfId="0" applyFont="1" applyBorder="1" applyAlignment="1">
      <alignment horizontal="center" vertical="center"/>
    </xf>
    <xf numFmtId="0" fontId="7" fillId="0" borderId="24" xfId="0" applyFont="1" applyBorder="1" applyAlignment="1">
      <alignment vertical="center"/>
    </xf>
    <xf numFmtId="0" fontId="7" fillId="0" borderId="24" xfId="0" applyFont="1" applyBorder="1" applyAlignment="1">
      <alignment horizontal="center" vertical="center"/>
    </xf>
    <xf numFmtId="0" fontId="7" fillId="0" borderId="0" xfId="0" applyFont="1"/>
    <xf numFmtId="0" fontId="7" fillId="0" borderId="6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17" fillId="0" borderId="2" xfId="0" applyFont="1" applyBorder="1" applyAlignment="1">
      <alignment horizontal="right" vertical="center"/>
    </xf>
    <xf numFmtId="0" fontId="17" fillId="0" borderId="13" xfId="0" applyFont="1" applyBorder="1" applyAlignment="1">
      <alignment horizontal="right" vertical="center"/>
    </xf>
    <xf numFmtId="0" fontId="17" fillId="0" borderId="3" xfId="0" applyFont="1" applyBorder="1" applyAlignment="1">
      <alignment horizontal="right" vertical="center"/>
    </xf>
    <xf numFmtId="0" fontId="14" fillId="0" borderId="2" xfId="0" applyFont="1" applyBorder="1" applyAlignment="1">
      <alignment horizontal="right" vertical="center"/>
    </xf>
    <xf numFmtId="0" fontId="15" fillId="0" borderId="17" xfId="0" applyFont="1" applyBorder="1" applyAlignment="1">
      <alignment horizontal="right" vertical="center"/>
    </xf>
    <xf numFmtId="0" fontId="11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49" fontId="7" fillId="0" borderId="4" xfId="0" applyNumberFormat="1" applyFont="1" applyBorder="1" applyAlignment="1">
      <alignment horizontal="left" vertical="center"/>
    </xf>
    <xf numFmtId="49" fontId="7" fillId="0" borderId="17" xfId="0" applyNumberFormat="1" applyFont="1" applyBorder="1" applyAlignment="1">
      <alignment vertical="center"/>
    </xf>
    <xf numFmtId="0" fontId="7" fillId="0" borderId="5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2" fontId="15" fillId="0" borderId="2" xfId="0" applyNumberFormat="1" applyFont="1" applyBorder="1" applyAlignment="1">
      <alignment vertical="center"/>
    </xf>
    <xf numFmtId="2" fontId="15" fillId="0" borderId="3" xfId="0" applyNumberFormat="1" applyFont="1" applyBorder="1" applyAlignment="1">
      <alignment vertical="center"/>
    </xf>
    <xf numFmtId="2" fontId="14" fillId="2" borderId="5" xfId="0" applyNumberFormat="1" applyFont="1" applyFill="1" applyBorder="1" applyAlignment="1">
      <alignment vertical="center"/>
    </xf>
    <xf numFmtId="2" fontId="15" fillId="0" borderId="5" xfId="0" applyNumberFormat="1" applyFont="1" applyBorder="1" applyAlignment="1">
      <alignment vertical="center"/>
    </xf>
    <xf numFmtId="2" fontId="7" fillId="0" borderId="24" xfId="0" applyNumberFormat="1" applyFont="1" applyBorder="1" applyAlignment="1">
      <alignment vertical="center"/>
    </xf>
    <xf numFmtId="2" fontId="7" fillId="0" borderId="4" xfId="0" applyNumberFormat="1" applyFont="1" applyBorder="1" applyAlignment="1">
      <alignment vertical="center"/>
    </xf>
    <xf numFmtId="2" fontId="7" fillId="0" borderId="0" xfId="0" applyNumberFormat="1" applyFont="1" applyAlignment="1">
      <alignment vertical="center"/>
    </xf>
    <xf numFmtId="0" fontId="7" fillId="0" borderId="27" xfId="0" applyFont="1" applyBorder="1" applyAlignment="1">
      <alignment vertical="center"/>
    </xf>
    <xf numFmtId="2" fontId="7" fillId="0" borderId="28" xfId="0" applyNumberFormat="1" applyFont="1" applyBorder="1" applyAlignment="1">
      <alignment vertical="center"/>
    </xf>
    <xf numFmtId="49" fontId="7" fillId="0" borderId="29" xfId="0" applyNumberFormat="1" applyFont="1" applyBorder="1" applyAlignment="1">
      <alignment vertical="center"/>
    </xf>
    <xf numFmtId="2" fontId="7" fillId="0" borderId="30" xfId="0" applyNumberFormat="1" applyFont="1" applyBorder="1" applyAlignment="1">
      <alignment vertical="center"/>
    </xf>
    <xf numFmtId="49" fontId="7" fillId="0" borderId="31" xfId="0" applyNumberFormat="1" applyFont="1" applyBorder="1" applyAlignment="1">
      <alignment vertical="center"/>
    </xf>
    <xf numFmtId="2" fontId="7" fillId="0" borderId="32" xfId="0" applyNumberFormat="1" applyFont="1" applyBorder="1" applyAlignment="1">
      <alignment vertical="center"/>
    </xf>
    <xf numFmtId="0" fontId="7" fillId="0" borderId="17" xfId="0" applyFont="1" applyBorder="1" applyAlignment="1">
      <alignment horizontal="left" vertical="center"/>
    </xf>
    <xf numFmtId="0" fontId="7" fillId="0" borderId="28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7" fillId="0" borderId="30" xfId="0" applyFont="1" applyBorder="1" applyAlignment="1">
      <alignment vertical="center"/>
    </xf>
    <xf numFmtId="0" fontId="7" fillId="0" borderId="31" xfId="0" applyFont="1" applyBorder="1" applyAlignment="1">
      <alignment vertical="center"/>
    </xf>
    <xf numFmtId="0" fontId="7" fillId="0" borderId="32" xfId="0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164" fontId="18" fillId="0" borderId="0" xfId="0" applyNumberFormat="1" applyFont="1" applyAlignment="1">
      <alignment horizontal="center" vertical="center" wrapText="1"/>
    </xf>
    <xf numFmtId="14" fontId="7" fillId="0" borderId="2" xfId="0" applyNumberFormat="1" applyFont="1" applyBorder="1"/>
    <xf numFmtId="14" fontId="18" fillId="0" borderId="0" xfId="0" applyNumberFormat="1" applyFont="1" applyAlignment="1">
      <alignment horizontal="center" vertical="center"/>
    </xf>
    <xf numFmtId="0" fontId="17" fillId="0" borderId="11" xfId="0" applyFont="1" applyBorder="1" applyAlignment="1">
      <alignment horizontal="right" vertical="center"/>
    </xf>
    <xf numFmtId="14" fontId="7" fillId="0" borderId="0" xfId="0" applyNumberFormat="1" applyFont="1"/>
    <xf numFmtId="0" fontId="20" fillId="0" borderId="0" xfId="8" applyFont="1" applyAlignment="1">
      <alignment vertical="center" wrapText="1"/>
    </xf>
    <xf numFmtId="0" fontId="7" fillId="0" borderId="4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49" fontId="21" fillId="0" borderId="17" xfId="0" applyNumberFormat="1" applyFont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165" fontId="18" fillId="0" borderId="0" xfId="0" applyNumberFormat="1" applyFont="1" applyAlignment="1">
      <alignment horizontal="center" vertical="center"/>
    </xf>
    <xf numFmtId="2" fontId="18" fillId="0" borderId="0" xfId="0" applyNumberFormat="1" applyFont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49" fontId="15" fillId="0" borderId="17" xfId="0" applyNumberFormat="1" applyFont="1" applyBorder="1" applyAlignment="1">
      <alignment horizontal="right" vertical="center"/>
    </xf>
    <xf numFmtId="49" fontId="7" fillId="0" borderId="5" xfId="0" applyNumberFormat="1" applyFont="1" applyBorder="1" applyAlignment="1">
      <alignment horizontal="left" vertical="center"/>
    </xf>
    <xf numFmtId="9" fontId="7" fillId="0" borderId="5" xfId="0" applyNumberFormat="1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left" vertical="center" wrapText="1"/>
    </xf>
    <xf numFmtId="14" fontId="7" fillId="0" borderId="40" xfId="0" applyNumberFormat="1" applyFont="1" applyBorder="1" applyAlignment="1">
      <alignment horizontal="center" vertical="center"/>
    </xf>
    <xf numFmtId="164" fontId="7" fillId="0" borderId="40" xfId="0" applyNumberFormat="1" applyFont="1" applyBorder="1" applyAlignment="1">
      <alignment horizontal="center" vertical="center" wrapText="1"/>
    </xf>
    <xf numFmtId="165" fontId="7" fillId="0" borderId="40" xfId="0" applyNumberFormat="1" applyFont="1" applyBorder="1" applyAlignment="1">
      <alignment horizontal="center" vertical="center"/>
    </xf>
    <xf numFmtId="2" fontId="7" fillId="0" borderId="40" xfId="0" applyNumberFormat="1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22" fillId="0" borderId="4" xfId="0" applyFont="1" applyBorder="1" applyAlignment="1">
      <alignment horizontal="left" vertical="center"/>
    </xf>
    <xf numFmtId="0" fontId="20" fillId="0" borderId="1" xfId="8" applyFont="1" applyBorder="1" applyAlignment="1">
      <alignment horizontal="center" vertical="center" wrapText="1"/>
    </xf>
    <xf numFmtId="0" fontId="20" fillId="0" borderId="40" xfId="8" applyFont="1" applyBorder="1" applyAlignment="1">
      <alignment horizontal="center" vertical="center" wrapText="1"/>
    </xf>
    <xf numFmtId="0" fontId="23" fillId="0" borderId="38" xfId="0" applyFont="1" applyBorder="1" applyAlignment="1">
      <alignment vertical="top" wrapText="1"/>
    </xf>
    <xf numFmtId="0" fontId="7" fillId="0" borderId="39" xfId="0" applyFont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8" fillId="2" borderId="20" xfId="3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center" vertical="center" wrapText="1"/>
    </xf>
    <xf numFmtId="2" fontId="8" fillId="2" borderId="20" xfId="3" applyNumberFormat="1" applyFont="1" applyFill="1" applyBorder="1" applyAlignment="1">
      <alignment horizontal="center" vertical="center" wrapText="1"/>
    </xf>
    <xf numFmtId="2" fontId="8" fillId="2" borderId="1" xfId="3" applyNumberFormat="1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4" fillId="2" borderId="16" xfId="0" applyFont="1" applyFill="1" applyBorder="1" applyAlignment="1">
      <alignment horizontal="left" vertical="center"/>
    </xf>
    <xf numFmtId="0" fontId="14" fillId="2" borderId="5" xfId="0" applyFont="1" applyFill="1" applyBorder="1" applyAlignment="1">
      <alignment horizontal="left" vertical="center"/>
    </xf>
    <xf numFmtId="0" fontId="14" fillId="2" borderId="6" xfId="0" applyFont="1" applyFill="1" applyBorder="1" applyAlignment="1">
      <alignment horizontal="left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21" fontId="7" fillId="0" borderId="1" xfId="0" applyNumberFormat="1" applyFont="1" applyBorder="1" applyAlignment="1">
      <alignment horizontal="center" vertical="center"/>
    </xf>
  </cellXfs>
  <cellStyles count="11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3 2" xfId="10" xr:uid="{EB48B72F-F6BD-49D7-A9FE-8EF0AAF5D882}"/>
    <cellStyle name="Обычный 4" xfId="4" xr:uid="{00000000-0005-0000-0000-000006000000}"/>
    <cellStyle name="Обычный 5" xfId="9" xr:uid="{00000000-0005-0000-0000-000007000000}"/>
    <cellStyle name="Обычный_ID4938_RS_1" xfId="8" xr:uid="{00000000-0005-0000-0000-000009000000}"/>
    <cellStyle name="Обычный_Стартовый протокол Смирнов_20101106_Results" xfId="3" xr:uid="{00000000-0005-0000-0000-00000A00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363856</xdr:colOff>
      <xdr:row>0</xdr:row>
      <xdr:rowOff>95251</xdr:rowOff>
    </xdr:from>
    <xdr:to>
      <xdr:col>3</xdr:col>
      <xdr:colOff>594360</xdr:colOff>
      <xdr:row>3</xdr:row>
      <xdr:rowOff>167640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75E87F5C-06A7-4455-8C59-F90CF0D7FB9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976" y="95251"/>
          <a:ext cx="1144904" cy="803909"/>
        </a:xfrm>
        <a:prstGeom prst="rect">
          <a:avLst/>
        </a:prstGeom>
      </xdr:spPr>
    </xdr:pic>
    <xdr:clientData/>
  </xdr:twoCellAnchor>
  <xdr:twoCellAnchor editAs="oneCell">
    <xdr:from>
      <xdr:col>0</xdr:col>
      <xdr:colOff>40006</xdr:colOff>
      <xdr:row>0</xdr:row>
      <xdr:rowOff>110490</xdr:rowOff>
    </xdr:from>
    <xdr:to>
      <xdr:col>2</xdr:col>
      <xdr:colOff>230505</xdr:colOff>
      <xdr:row>3</xdr:row>
      <xdr:rowOff>212650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E53DE7D2-BEF1-4109-8000-BFEC29694C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006" y="110490"/>
          <a:ext cx="1150619" cy="833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F521C-D326-449E-B211-EC5CA991CB3C}">
  <sheetPr>
    <tabColor theme="3" tint="-0.249977111117893"/>
    <pageSetUpPr fitToPage="1"/>
  </sheetPr>
  <dimension ref="A1:O183"/>
  <sheetViews>
    <sheetView tabSelected="1" view="pageBreakPreview" zoomScaleNormal="100" zoomScaleSheetLayoutView="100" workbookViewId="0">
      <selection activeCell="P91" sqref="P91"/>
    </sheetView>
  </sheetViews>
  <sheetFormatPr defaultColWidth="9.109375" defaultRowHeight="13.8" x14ac:dyDescent="0.25"/>
  <cols>
    <col min="1" max="1" width="7" style="1" customWidth="1"/>
    <col min="2" max="2" width="7" style="78" customWidth="1"/>
    <col min="3" max="3" width="13.33203125" style="78" customWidth="1"/>
    <col min="4" max="4" width="22.5546875" style="1" customWidth="1"/>
    <col min="5" max="5" width="11.6640625" style="1" customWidth="1"/>
    <col min="6" max="6" width="7.6640625" style="1" customWidth="1"/>
    <col min="7" max="7" width="21" style="1" customWidth="1"/>
    <col min="8" max="9" width="12.33203125" style="1" customWidth="1"/>
    <col min="10" max="10" width="13.5546875" style="45" customWidth="1"/>
    <col min="11" max="11" width="13.33203125" style="1" customWidth="1"/>
    <col min="12" max="12" width="18.6640625" style="1" customWidth="1"/>
    <col min="13" max="16384" width="9.109375" style="1"/>
  </cols>
  <sheetData>
    <row r="1" spans="1:15" ht="19.2" customHeight="1" x14ac:dyDescent="0.25">
      <c r="A1" s="137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</row>
    <row r="2" spans="1:15" ht="19.2" customHeight="1" x14ac:dyDescent="0.25">
      <c r="A2" s="137" t="s">
        <v>44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</row>
    <row r="3" spans="1:15" ht="19.2" customHeight="1" x14ac:dyDescent="0.25">
      <c r="A3" s="137" t="s">
        <v>11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</row>
    <row r="4" spans="1:15" ht="19.2" customHeight="1" x14ac:dyDescent="0.25">
      <c r="A4" s="137" t="s">
        <v>45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</row>
    <row r="5" spans="1:15" ht="7.2" customHeight="1" x14ac:dyDescent="0.3">
      <c r="A5" s="106" t="s">
        <v>48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O5" s="24"/>
    </row>
    <row r="6" spans="1:15" s="2" customFormat="1" ht="28.8" x14ac:dyDescent="0.25">
      <c r="A6" s="138" t="s">
        <v>109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</row>
    <row r="7" spans="1:15" s="2" customFormat="1" ht="18" customHeight="1" x14ac:dyDescent="0.25">
      <c r="A7" s="139" t="s">
        <v>17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</row>
    <row r="8" spans="1:15" s="2" customFormat="1" ht="4.5" customHeight="1" thickBot="1" x14ac:dyDescent="0.3">
      <c r="A8" s="140" t="s">
        <v>48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</row>
    <row r="9" spans="1:15" ht="19.5" customHeight="1" thickTop="1" x14ac:dyDescent="0.25">
      <c r="A9" s="141" t="s">
        <v>22</v>
      </c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3"/>
    </row>
    <row r="10" spans="1:15" ht="18" customHeight="1" x14ac:dyDescent="0.25">
      <c r="A10" s="144" t="s">
        <v>112</v>
      </c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6"/>
    </row>
    <row r="11" spans="1:15" ht="19.5" customHeight="1" x14ac:dyDescent="0.25">
      <c r="A11" s="144" t="s">
        <v>56</v>
      </c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6"/>
    </row>
    <row r="12" spans="1:15" ht="5.25" customHeight="1" x14ac:dyDescent="0.25">
      <c r="A12" s="134" t="s">
        <v>48</v>
      </c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6"/>
    </row>
    <row r="13" spans="1:15" ht="15.6" x14ac:dyDescent="0.3">
      <c r="A13" s="38" t="s">
        <v>49</v>
      </c>
      <c r="B13" s="21"/>
      <c r="C13" s="21"/>
      <c r="D13" s="62"/>
      <c r="E13" s="5"/>
      <c r="F13" s="5"/>
      <c r="G13" s="31" t="s">
        <v>50</v>
      </c>
      <c r="H13" s="5"/>
      <c r="I13" s="5"/>
      <c r="J13" s="39"/>
      <c r="K13" s="28"/>
      <c r="L13" s="29" t="s">
        <v>113</v>
      </c>
    </row>
    <row r="14" spans="1:15" ht="15.6" x14ac:dyDescent="0.3">
      <c r="A14" s="16" t="s">
        <v>111</v>
      </c>
      <c r="B14" s="12"/>
      <c r="C14" s="12"/>
      <c r="D14" s="65"/>
      <c r="E14" s="6"/>
      <c r="F14" s="6"/>
      <c r="G14" s="7" t="s">
        <v>116</v>
      </c>
      <c r="H14" s="6"/>
      <c r="I14" s="6"/>
      <c r="J14" s="40"/>
      <c r="K14" s="30"/>
      <c r="L14" s="64" t="s">
        <v>114</v>
      </c>
    </row>
    <row r="15" spans="1:15" ht="14.4" x14ac:dyDescent="0.25">
      <c r="A15" s="129" t="s">
        <v>10</v>
      </c>
      <c r="B15" s="130"/>
      <c r="C15" s="130"/>
      <c r="D15" s="130"/>
      <c r="E15" s="130"/>
      <c r="F15" s="130"/>
      <c r="G15" s="131"/>
      <c r="H15" s="19" t="s">
        <v>1</v>
      </c>
      <c r="I15" s="18"/>
      <c r="J15" s="41"/>
      <c r="K15" s="18"/>
      <c r="L15" s="20"/>
    </row>
    <row r="16" spans="1:15" ht="14.4" x14ac:dyDescent="0.25">
      <c r="A16" s="17" t="s">
        <v>18</v>
      </c>
      <c r="B16" s="13"/>
      <c r="C16" s="13"/>
      <c r="D16" s="11"/>
      <c r="E16" s="8"/>
      <c r="F16" s="11"/>
      <c r="G16" s="10" t="s">
        <v>48</v>
      </c>
      <c r="H16" s="33" t="s">
        <v>115</v>
      </c>
      <c r="I16" s="8"/>
      <c r="J16" s="42"/>
      <c r="K16" s="8"/>
      <c r="L16" s="69"/>
    </row>
    <row r="17" spans="1:14" ht="14.4" x14ac:dyDescent="0.25">
      <c r="A17" s="17" t="s">
        <v>19</v>
      </c>
      <c r="B17" s="13"/>
      <c r="C17" s="13"/>
      <c r="D17" s="10"/>
      <c r="E17" s="8"/>
      <c r="F17" s="11"/>
      <c r="G17" s="10" t="s">
        <v>52</v>
      </c>
      <c r="H17" s="33" t="s">
        <v>39</v>
      </c>
      <c r="I17" s="8"/>
      <c r="J17" s="42"/>
      <c r="K17" s="8"/>
      <c r="L17" s="32"/>
    </row>
    <row r="18" spans="1:14" ht="14.4" x14ac:dyDescent="0.25">
      <c r="A18" s="17" t="s">
        <v>20</v>
      </c>
      <c r="B18" s="13"/>
      <c r="C18" s="13"/>
      <c r="D18" s="10"/>
      <c r="E18" s="8"/>
      <c r="F18" s="11"/>
      <c r="G18" s="10" t="s">
        <v>149</v>
      </c>
      <c r="H18" s="33" t="s">
        <v>40</v>
      </c>
      <c r="I18" s="8"/>
      <c r="J18" s="42"/>
      <c r="K18" s="8"/>
      <c r="L18" s="32"/>
    </row>
    <row r="19" spans="1:14" ht="16.2" thickBot="1" x14ac:dyDescent="0.3">
      <c r="A19" s="17" t="s">
        <v>16</v>
      </c>
      <c r="B19" s="14"/>
      <c r="C19" s="14"/>
      <c r="D19" s="68"/>
      <c r="E19" s="9"/>
      <c r="F19" s="9"/>
      <c r="G19" s="10" t="s">
        <v>57</v>
      </c>
      <c r="H19" s="99" t="s">
        <v>38</v>
      </c>
      <c r="I19" s="8"/>
      <c r="J19" s="74">
        <v>132</v>
      </c>
      <c r="L19" s="75"/>
    </row>
    <row r="20" spans="1:14" ht="6" customHeight="1" thickTop="1" thickBot="1" x14ac:dyDescent="0.3">
      <c r="A20" s="26"/>
      <c r="B20" s="23"/>
      <c r="C20" s="23"/>
      <c r="D20" s="22"/>
      <c r="E20" s="22"/>
      <c r="F20" s="22"/>
      <c r="G20" s="22"/>
      <c r="H20" s="22"/>
      <c r="I20" s="22"/>
      <c r="J20" s="43"/>
      <c r="K20" s="22"/>
      <c r="L20" s="27"/>
    </row>
    <row r="21" spans="1:14" s="3" customFormat="1" ht="21" customHeight="1" thickTop="1" x14ac:dyDescent="0.25">
      <c r="A21" s="132" t="s">
        <v>7</v>
      </c>
      <c r="B21" s="113" t="s">
        <v>13</v>
      </c>
      <c r="C21" s="113" t="s">
        <v>37</v>
      </c>
      <c r="D21" s="113" t="s">
        <v>2</v>
      </c>
      <c r="E21" s="113" t="s">
        <v>36</v>
      </c>
      <c r="F21" s="113" t="s">
        <v>9</v>
      </c>
      <c r="G21" s="113" t="s">
        <v>14</v>
      </c>
      <c r="H21" s="113" t="s">
        <v>8</v>
      </c>
      <c r="I21" s="113" t="s">
        <v>26</v>
      </c>
      <c r="J21" s="115" t="s">
        <v>23</v>
      </c>
      <c r="K21" s="117" t="s">
        <v>25</v>
      </c>
      <c r="L21" s="119" t="s">
        <v>15</v>
      </c>
    </row>
    <row r="22" spans="1:14" s="3" customFormat="1" ht="13.5" customHeight="1" x14ac:dyDescent="0.25">
      <c r="A22" s="133"/>
      <c r="B22" s="114"/>
      <c r="C22" s="114"/>
      <c r="D22" s="114"/>
      <c r="E22" s="114"/>
      <c r="F22" s="114"/>
      <c r="G22" s="114"/>
      <c r="H22" s="114"/>
      <c r="I22" s="114"/>
      <c r="J22" s="116"/>
      <c r="K22" s="118"/>
      <c r="L22" s="120"/>
    </row>
    <row r="23" spans="1:14" x14ac:dyDescent="0.25">
      <c r="A23" s="87">
        <v>1</v>
      </c>
      <c r="B23" s="82">
        <v>88</v>
      </c>
      <c r="C23" s="82">
        <v>10036058217</v>
      </c>
      <c r="D23" s="83" t="s">
        <v>77</v>
      </c>
      <c r="E23" s="81">
        <v>37200</v>
      </c>
      <c r="F23" s="84" t="s">
        <v>24</v>
      </c>
      <c r="G23" s="100" t="s">
        <v>59</v>
      </c>
      <c r="H23" s="147">
        <v>0.13135416666666666</v>
      </c>
      <c r="I23" s="147" t="s">
        <v>48</v>
      </c>
      <c r="J23" s="85">
        <f>$J$19/((H23*24))</f>
        <v>41.871530531324346</v>
      </c>
      <c r="K23" s="86" t="s">
        <v>24</v>
      </c>
      <c r="L23" s="88"/>
    </row>
    <row r="24" spans="1:14" x14ac:dyDescent="0.25">
      <c r="A24" s="89">
        <v>2</v>
      </c>
      <c r="B24" s="82">
        <v>87</v>
      </c>
      <c r="C24" s="82">
        <v>10053688268</v>
      </c>
      <c r="D24" s="83" t="s">
        <v>58</v>
      </c>
      <c r="E24" s="81">
        <v>37973</v>
      </c>
      <c r="F24" s="84" t="s">
        <v>33</v>
      </c>
      <c r="G24" s="100" t="s">
        <v>59</v>
      </c>
      <c r="H24" s="147">
        <v>0.13135416666666666</v>
      </c>
      <c r="I24" s="147">
        <f>H24-$H$23</f>
        <v>0</v>
      </c>
      <c r="J24" s="85">
        <f t="shared" ref="J24:J39" si="0">$J$19/((H24*24))</f>
        <v>41.871530531324346</v>
      </c>
      <c r="K24" s="86" t="s">
        <v>24</v>
      </c>
      <c r="L24" s="88"/>
    </row>
    <row r="25" spans="1:14" x14ac:dyDescent="0.25">
      <c r="A25" s="87">
        <v>3</v>
      </c>
      <c r="B25" s="86">
        <v>97</v>
      </c>
      <c r="C25" s="82">
        <v>10049916382</v>
      </c>
      <c r="D25" s="83" t="s">
        <v>66</v>
      </c>
      <c r="E25" s="81">
        <v>37680</v>
      </c>
      <c r="F25" s="84" t="s">
        <v>24</v>
      </c>
      <c r="G25" s="100" t="s">
        <v>110</v>
      </c>
      <c r="H25" s="147">
        <v>0.13135416666666666</v>
      </c>
      <c r="I25" s="147">
        <f>H25-$H$23</f>
        <v>0</v>
      </c>
      <c r="J25" s="85">
        <f t="shared" si="0"/>
        <v>41.871530531324346</v>
      </c>
      <c r="K25" s="86" t="s">
        <v>24</v>
      </c>
      <c r="L25" s="88"/>
    </row>
    <row r="26" spans="1:14" x14ac:dyDescent="0.25">
      <c r="A26" s="89">
        <v>4</v>
      </c>
      <c r="B26" s="86">
        <v>161</v>
      </c>
      <c r="C26" s="82">
        <v>10089713462</v>
      </c>
      <c r="D26" s="83" t="s">
        <v>83</v>
      </c>
      <c r="E26" s="81">
        <v>38701</v>
      </c>
      <c r="F26" s="84" t="s">
        <v>24</v>
      </c>
      <c r="G26" s="100" t="s">
        <v>54</v>
      </c>
      <c r="H26" s="147">
        <v>0.13136574074074073</v>
      </c>
      <c r="I26" s="147">
        <f>H26-$H$23</f>
        <v>1.1574074074066631E-5</v>
      </c>
      <c r="J26" s="85">
        <f t="shared" si="0"/>
        <v>41.867841409691628</v>
      </c>
      <c r="K26" s="86" t="s">
        <v>24</v>
      </c>
      <c r="L26" s="88"/>
    </row>
    <row r="27" spans="1:14" x14ac:dyDescent="0.25">
      <c r="A27" s="87">
        <v>5</v>
      </c>
      <c r="B27" s="86">
        <v>94</v>
      </c>
      <c r="C27" s="82">
        <v>10036035177</v>
      </c>
      <c r="D27" s="83" t="s">
        <v>71</v>
      </c>
      <c r="E27" s="81">
        <v>37434</v>
      </c>
      <c r="F27" s="84" t="s">
        <v>24</v>
      </c>
      <c r="G27" s="100" t="s">
        <v>110</v>
      </c>
      <c r="H27" s="147">
        <v>0.13157407407407407</v>
      </c>
      <c r="I27" s="147">
        <f t="shared" ref="I27:I39" si="1">H27-$H$23</f>
        <v>2.1990740740740478E-4</v>
      </c>
      <c r="J27" s="85">
        <f t="shared" si="0"/>
        <v>41.801548205489098</v>
      </c>
      <c r="K27" s="86" t="s">
        <v>24</v>
      </c>
      <c r="L27" s="88"/>
    </row>
    <row r="28" spans="1:14" x14ac:dyDescent="0.25">
      <c r="A28" s="89">
        <v>6</v>
      </c>
      <c r="B28" s="86">
        <v>108</v>
      </c>
      <c r="C28" s="82">
        <v>10036091660</v>
      </c>
      <c r="D28" s="83" t="s">
        <v>74</v>
      </c>
      <c r="E28" s="81">
        <v>37879</v>
      </c>
      <c r="F28" s="84" t="s">
        <v>24</v>
      </c>
      <c r="G28" s="100" t="s">
        <v>64</v>
      </c>
      <c r="H28" s="147">
        <v>0.13157407407407407</v>
      </c>
      <c r="I28" s="147">
        <f t="shared" si="1"/>
        <v>2.1990740740740478E-4</v>
      </c>
      <c r="J28" s="85">
        <f t="shared" si="0"/>
        <v>41.801548205489098</v>
      </c>
      <c r="K28" s="86" t="s">
        <v>33</v>
      </c>
      <c r="L28" s="88"/>
    </row>
    <row r="29" spans="1:14" x14ac:dyDescent="0.25">
      <c r="A29" s="87">
        <v>7</v>
      </c>
      <c r="B29" s="86">
        <v>89</v>
      </c>
      <c r="C29" s="82">
        <v>10036048820</v>
      </c>
      <c r="D29" s="83" t="s">
        <v>120</v>
      </c>
      <c r="E29" s="81">
        <v>37219</v>
      </c>
      <c r="F29" s="84" t="s">
        <v>24</v>
      </c>
      <c r="G29" s="100" t="s">
        <v>55</v>
      </c>
      <c r="H29" s="147">
        <v>0.13157407407407407</v>
      </c>
      <c r="I29" s="147">
        <f t="shared" si="1"/>
        <v>2.1990740740740478E-4</v>
      </c>
      <c r="J29" s="85">
        <f t="shared" si="0"/>
        <v>41.801548205489098</v>
      </c>
      <c r="K29" s="86" t="s">
        <v>33</v>
      </c>
      <c r="L29" s="88"/>
    </row>
    <row r="30" spans="1:14" x14ac:dyDescent="0.25">
      <c r="A30" s="89">
        <v>8</v>
      </c>
      <c r="B30" s="86">
        <v>101</v>
      </c>
      <c r="C30" s="82">
        <v>10036044978</v>
      </c>
      <c r="D30" s="83" t="s">
        <v>88</v>
      </c>
      <c r="E30" s="81">
        <v>37133</v>
      </c>
      <c r="F30" s="84" t="s">
        <v>24</v>
      </c>
      <c r="G30" s="100" t="s">
        <v>62</v>
      </c>
      <c r="H30" s="147">
        <v>0.13157407407407407</v>
      </c>
      <c r="I30" s="147">
        <f t="shared" si="1"/>
        <v>2.1990740740740478E-4</v>
      </c>
      <c r="J30" s="85">
        <f t="shared" si="0"/>
        <v>41.801548205489098</v>
      </c>
      <c r="K30" s="86" t="s">
        <v>33</v>
      </c>
      <c r="L30" s="88"/>
    </row>
    <row r="31" spans="1:14" x14ac:dyDescent="0.25">
      <c r="A31" s="87">
        <v>9</v>
      </c>
      <c r="B31" s="86">
        <v>118</v>
      </c>
      <c r="C31" s="82">
        <v>10057706896</v>
      </c>
      <c r="D31" s="83" t="s">
        <v>75</v>
      </c>
      <c r="E31" s="81">
        <v>37492</v>
      </c>
      <c r="F31" s="84" t="s">
        <v>24</v>
      </c>
      <c r="G31" s="100" t="s">
        <v>43</v>
      </c>
      <c r="H31" s="147">
        <v>0.13157407407407407</v>
      </c>
      <c r="I31" s="147">
        <f t="shared" si="1"/>
        <v>2.1990740740740478E-4</v>
      </c>
      <c r="J31" s="85">
        <f t="shared" si="0"/>
        <v>41.801548205489098</v>
      </c>
      <c r="K31" s="86" t="s">
        <v>33</v>
      </c>
      <c r="L31" s="88"/>
    </row>
    <row r="32" spans="1:14" x14ac:dyDescent="0.25">
      <c r="A32" s="89">
        <v>10</v>
      </c>
      <c r="B32" s="86">
        <v>107</v>
      </c>
      <c r="C32" s="82">
        <v>10036068927</v>
      </c>
      <c r="D32" s="83" t="s">
        <v>63</v>
      </c>
      <c r="E32" s="81">
        <v>37686</v>
      </c>
      <c r="F32" s="84" t="s">
        <v>33</v>
      </c>
      <c r="G32" s="100" t="s">
        <v>64</v>
      </c>
      <c r="H32" s="147">
        <v>0.13177083333333334</v>
      </c>
      <c r="I32" s="147">
        <f t="shared" si="1"/>
        <v>4.1666666666667629E-4</v>
      </c>
      <c r="J32" s="85">
        <f t="shared" si="0"/>
        <v>41.739130434782609</v>
      </c>
      <c r="K32" s="86" t="s">
        <v>33</v>
      </c>
      <c r="L32" s="88"/>
      <c r="N32" s="66"/>
    </row>
    <row r="33" spans="1:14" x14ac:dyDescent="0.25">
      <c r="A33" s="87">
        <v>11</v>
      </c>
      <c r="B33" s="86">
        <v>86</v>
      </c>
      <c r="C33" s="82">
        <v>10054315334</v>
      </c>
      <c r="D33" s="83" t="s">
        <v>78</v>
      </c>
      <c r="E33" s="81">
        <v>38106</v>
      </c>
      <c r="F33" s="84" t="s">
        <v>33</v>
      </c>
      <c r="G33" s="100" t="s">
        <v>59</v>
      </c>
      <c r="H33" s="147">
        <v>0.13457175925925927</v>
      </c>
      <c r="I33" s="147">
        <f t="shared" si="1"/>
        <v>3.2175925925926052E-3</v>
      </c>
      <c r="J33" s="85">
        <f t="shared" si="0"/>
        <v>40.870387890255437</v>
      </c>
      <c r="K33" s="86" t="s">
        <v>33</v>
      </c>
      <c r="L33" s="88"/>
      <c r="N33" s="66"/>
    </row>
    <row r="34" spans="1:14" x14ac:dyDescent="0.25">
      <c r="A34" s="89">
        <v>12</v>
      </c>
      <c r="B34" s="86">
        <v>167</v>
      </c>
      <c r="C34" s="82">
        <v>10078945452</v>
      </c>
      <c r="D34" s="83" t="s">
        <v>121</v>
      </c>
      <c r="E34" s="81">
        <v>38419</v>
      </c>
      <c r="F34" s="84" t="s">
        <v>33</v>
      </c>
      <c r="G34" s="100" t="s">
        <v>106</v>
      </c>
      <c r="H34" s="147">
        <v>0.13491898148148149</v>
      </c>
      <c r="I34" s="147">
        <f t="shared" si="1"/>
        <v>3.5648148148148262E-3</v>
      </c>
      <c r="J34" s="85">
        <f t="shared" si="0"/>
        <v>40.765205455949214</v>
      </c>
      <c r="K34" s="86" t="s">
        <v>33</v>
      </c>
      <c r="L34" s="88"/>
      <c r="N34" s="66"/>
    </row>
    <row r="35" spans="1:14" x14ac:dyDescent="0.25">
      <c r="A35" s="87" t="s">
        <v>68</v>
      </c>
      <c r="B35" s="86">
        <v>125</v>
      </c>
      <c r="C35" s="82">
        <v>10093154134</v>
      </c>
      <c r="D35" s="83" t="s">
        <v>84</v>
      </c>
      <c r="E35" s="81">
        <v>38311</v>
      </c>
      <c r="F35" s="84" t="s">
        <v>24</v>
      </c>
      <c r="G35" s="100" t="s">
        <v>70</v>
      </c>
      <c r="H35" s="147">
        <v>0.13494212962962962</v>
      </c>
      <c r="I35" s="147">
        <f t="shared" si="1"/>
        <v>3.5879629629629595E-3</v>
      </c>
      <c r="J35" s="85">
        <f t="shared" si="0"/>
        <v>40.758212539668925</v>
      </c>
      <c r="K35" s="86"/>
      <c r="L35" s="102"/>
      <c r="N35" s="66"/>
    </row>
    <row r="36" spans="1:14" x14ac:dyDescent="0.25">
      <c r="A36" s="89">
        <v>13</v>
      </c>
      <c r="B36" s="86">
        <v>163</v>
      </c>
      <c r="C36" s="82">
        <v>10092779066</v>
      </c>
      <c r="D36" s="83" t="s">
        <v>102</v>
      </c>
      <c r="E36" s="81">
        <v>38980</v>
      </c>
      <c r="F36" s="84" t="s">
        <v>33</v>
      </c>
      <c r="G36" s="100" t="s">
        <v>54</v>
      </c>
      <c r="H36" s="147">
        <v>0.13519675925925925</v>
      </c>
      <c r="I36" s="147">
        <f t="shared" si="1"/>
        <v>3.8425925925925919E-3</v>
      </c>
      <c r="J36" s="85">
        <f t="shared" si="0"/>
        <v>40.68144850612105</v>
      </c>
      <c r="K36" s="86" t="s">
        <v>33</v>
      </c>
      <c r="L36" s="88"/>
      <c r="N36" s="66"/>
    </row>
    <row r="37" spans="1:14" x14ac:dyDescent="0.25">
      <c r="A37" s="87">
        <v>14</v>
      </c>
      <c r="B37" s="86">
        <v>112</v>
      </c>
      <c r="C37" s="82">
        <v>10083879823</v>
      </c>
      <c r="D37" s="83" t="s">
        <v>80</v>
      </c>
      <c r="E37" s="81">
        <v>38312</v>
      </c>
      <c r="F37" s="84" t="s">
        <v>33</v>
      </c>
      <c r="G37" s="100" t="s">
        <v>81</v>
      </c>
      <c r="H37" s="147">
        <v>0.13539351851851852</v>
      </c>
      <c r="I37" s="147">
        <f t="shared" si="1"/>
        <v>4.0393518518518634E-3</v>
      </c>
      <c r="J37" s="85">
        <f t="shared" si="0"/>
        <v>40.62232860318003</v>
      </c>
      <c r="K37" s="86" t="s">
        <v>33</v>
      </c>
      <c r="L37" s="88"/>
      <c r="N37" s="66"/>
    </row>
    <row r="38" spans="1:14" x14ac:dyDescent="0.25">
      <c r="A38" s="89">
        <v>15</v>
      </c>
      <c r="B38" s="86">
        <v>81</v>
      </c>
      <c r="C38" s="82">
        <v>10088947263</v>
      </c>
      <c r="D38" s="83" t="s">
        <v>122</v>
      </c>
      <c r="E38" s="81">
        <v>38192</v>
      </c>
      <c r="F38" s="84" t="s">
        <v>24</v>
      </c>
      <c r="G38" s="100" t="s">
        <v>123</v>
      </c>
      <c r="H38" s="147">
        <v>0.13569444444444445</v>
      </c>
      <c r="I38" s="147">
        <f t="shared" si="1"/>
        <v>4.3402777777777901E-3</v>
      </c>
      <c r="J38" s="85">
        <f t="shared" si="0"/>
        <v>40.53224155578301</v>
      </c>
      <c r="K38" s="86" t="s">
        <v>33</v>
      </c>
      <c r="L38" s="88"/>
      <c r="N38" s="66"/>
    </row>
    <row r="39" spans="1:14" x14ac:dyDescent="0.25">
      <c r="A39" s="87">
        <v>16</v>
      </c>
      <c r="B39" s="86">
        <v>155</v>
      </c>
      <c r="C39" s="82">
        <v>10078169149</v>
      </c>
      <c r="D39" s="83" t="s">
        <v>76</v>
      </c>
      <c r="E39" s="81">
        <v>38374</v>
      </c>
      <c r="F39" s="84" t="s">
        <v>33</v>
      </c>
      <c r="G39" s="100" t="s">
        <v>64</v>
      </c>
      <c r="H39" s="147">
        <v>0.13569444444444445</v>
      </c>
      <c r="I39" s="147">
        <f t="shared" si="1"/>
        <v>4.3402777777777901E-3</v>
      </c>
      <c r="J39" s="85">
        <f t="shared" si="0"/>
        <v>40.53224155578301</v>
      </c>
      <c r="K39" s="86"/>
      <c r="L39" s="88"/>
      <c r="N39" s="66"/>
    </row>
    <row r="40" spans="1:14" x14ac:dyDescent="0.25">
      <c r="A40" s="87" t="s">
        <v>68</v>
      </c>
      <c r="B40" s="86">
        <v>126</v>
      </c>
      <c r="C40" s="82">
        <v>10079704577</v>
      </c>
      <c r="D40" s="83" t="s">
        <v>79</v>
      </c>
      <c r="E40" s="81">
        <v>37362</v>
      </c>
      <c r="F40" s="84" t="s">
        <v>24</v>
      </c>
      <c r="G40" s="100" t="s">
        <v>70</v>
      </c>
      <c r="H40" s="147">
        <v>0.13578703703703704</v>
      </c>
      <c r="I40" s="147">
        <f t="shared" ref="I40:I83" si="2">H40-$H$23</f>
        <v>4.4328703703703787E-3</v>
      </c>
      <c r="J40" s="85">
        <f t="shared" ref="J40:J83" si="3">$J$19/((H40*24))</f>
        <v>40.504602795772243</v>
      </c>
      <c r="K40" s="86"/>
      <c r="L40" s="88"/>
      <c r="N40" s="66"/>
    </row>
    <row r="41" spans="1:14" x14ac:dyDescent="0.25">
      <c r="A41" s="87">
        <v>17</v>
      </c>
      <c r="B41" s="86">
        <v>113</v>
      </c>
      <c r="C41" s="82">
        <v>10036095805</v>
      </c>
      <c r="D41" s="83" t="s">
        <v>124</v>
      </c>
      <c r="E41" s="81">
        <v>37148</v>
      </c>
      <c r="F41" s="84" t="s">
        <v>24</v>
      </c>
      <c r="G41" s="100" t="s">
        <v>125</v>
      </c>
      <c r="H41" s="147">
        <v>0.13586805555555556</v>
      </c>
      <c r="I41" s="147">
        <f t="shared" si="2"/>
        <v>4.5138888888889006E-3</v>
      </c>
      <c r="J41" s="85">
        <f t="shared" si="3"/>
        <v>40.480449782775366</v>
      </c>
      <c r="K41" s="86"/>
      <c r="L41" s="88"/>
      <c r="N41" s="66"/>
    </row>
    <row r="42" spans="1:14" x14ac:dyDescent="0.25">
      <c r="A42" s="87">
        <v>18</v>
      </c>
      <c r="B42" s="86">
        <v>100</v>
      </c>
      <c r="C42" s="82">
        <v>10089252310</v>
      </c>
      <c r="D42" s="83" t="s">
        <v>82</v>
      </c>
      <c r="E42" s="81">
        <v>38144</v>
      </c>
      <c r="F42" s="84" t="s">
        <v>33</v>
      </c>
      <c r="G42" s="100" t="s">
        <v>62</v>
      </c>
      <c r="H42" s="147">
        <v>0.13596064814814815</v>
      </c>
      <c r="I42" s="147">
        <f t="shared" si="2"/>
        <v>4.6064814814814892E-3</v>
      </c>
      <c r="J42" s="85">
        <f t="shared" si="3"/>
        <v>40.452881586788109</v>
      </c>
      <c r="K42" s="86"/>
      <c r="L42" s="88"/>
      <c r="N42" s="66"/>
    </row>
    <row r="43" spans="1:14" x14ac:dyDescent="0.25">
      <c r="A43" s="87">
        <v>19</v>
      </c>
      <c r="B43" s="86">
        <v>122</v>
      </c>
      <c r="C43" s="82">
        <v>10083910438</v>
      </c>
      <c r="D43" s="83" t="s">
        <v>126</v>
      </c>
      <c r="E43" s="81">
        <v>38080</v>
      </c>
      <c r="F43" s="84" t="s">
        <v>33</v>
      </c>
      <c r="G43" s="100" t="s">
        <v>43</v>
      </c>
      <c r="H43" s="147">
        <v>0.13596064814814815</v>
      </c>
      <c r="I43" s="147">
        <f t="shared" si="2"/>
        <v>4.6064814814814892E-3</v>
      </c>
      <c r="J43" s="85">
        <f t="shared" si="3"/>
        <v>40.452881586788109</v>
      </c>
      <c r="K43" s="86"/>
      <c r="L43" s="88"/>
      <c r="N43" s="66"/>
    </row>
    <row r="44" spans="1:14" x14ac:dyDescent="0.25">
      <c r="A44" s="87">
        <v>20</v>
      </c>
      <c r="B44" s="86">
        <v>90</v>
      </c>
      <c r="C44" s="82">
        <v>10077305142</v>
      </c>
      <c r="D44" s="83" t="s">
        <v>90</v>
      </c>
      <c r="E44" s="81">
        <v>37921</v>
      </c>
      <c r="F44" s="84" t="s">
        <v>24</v>
      </c>
      <c r="G44" s="100" t="s">
        <v>55</v>
      </c>
      <c r="H44" s="147">
        <v>0.13596064814814815</v>
      </c>
      <c r="I44" s="147">
        <f t="shared" si="2"/>
        <v>4.6064814814814892E-3</v>
      </c>
      <c r="J44" s="85">
        <f t="shared" si="3"/>
        <v>40.452881586788109</v>
      </c>
      <c r="K44" s="86"/>
      <c r="L44" s="88"/>
      <c r="N44" s="66"/>
    </row>
    <row r="45" spans="1:14" x14ac:dyDescent="0.25">
      <c r="A45" s="87">
        <v>21</v>
      </c>
      <c r="B45" s="86">
        <v>164</v>
      </c>
      <c r="C45" s="82">
        <v>10092384194</v>
      </c>
      <c r="D45" s="83" t="s">
        <v>87</v>
      </c>
      <c r="E45" s="81">
        <v>38721</v>
      </c>
      <c r="F45" s="84" t="s">
        <v>33</v>
      </c>
      <c r="G45" s="100" t="s">
        <v>54</v>
      </c>
      <c r="H45" s="147">
        <v>0.13596064814814815</v>
      </c>
      <c r="I45" s="147">
        <f t="shared" si="2"/>
        <v>4.6064814814814892E-3</v>
      </c>
      <c r="J45" s="85">
        <f t="shared" si="3"/>
        <v>40.452881586788109</v>
      </c>
      <c r="K45" s="86"/>
      <c r="L45" s="88"/>
      <c r="N45" s="66"/>
    </row>
    <row r="46" spans="1:14" x14ac:dyDescent="0.25">
      <c r="A46" s="87">
        <v>22</v>
      </c>
      <c r="B46" s="86">
        <v>123</v>
      </c>
      <c r="C46" s="82">
        <v>10078944947</v>
      </c>
      <c r="D46" s="83" t="s">
        <v>105</v>
      </c>
      <c r="E46" s="81">
        <v>38180</v>
      </c>
      <c r="F46" s="84" t="s">
        <v>33</v>
      </c>
      <c r="G46" s="100" t="s">
        <v>106</v>
      </c>
      <c r="H46" s="147">
        <v>0.13596064814814815</v>
      </c>
      <c r="I46" s="147">
        <f t="shared" si="2"/>
        <v>4.6064814814814892E-3</v>
      </c>
      <c r="J46" s="85">
        <f t="shared" si="3"/>
        <v>40.452881586788109</v>
      </c>
      <c r="K46" s="86"/>
      <c r="L46" s="88"/>
      <c r="N46" s="66"/>
    </row>
    <row r="47" spans="1:14" x14ac:dyDescent="0.25">
      <c r="A47" s="87">
        <v>23</v>
      </c>
      <c r="B47" s="86">
        <v>160</v>
      </c>
      <c r="C47" s="82">
        <v>10114922853</v>
      </c>
      <c r="D47" s="83" t="s">
        <v>100</v>
      </c>
      <c r="E47" s="81">
        <v>38876</v>
      </c>
      <c r="F47" s="84" t="s">
        <v>33</v>
      </c>
      <c r="G47" s="100" t="s">
        <v>54</v>
      </c>
      <c r="H47" s="147">
        <v>0.13596064814814815</v>
      </c>
      <c r="I47" s="147">
        <f t="shared" si="2"/>
        <v>4.6064814814814892E-3</v>
      </c>
      <c r="J47" s="85">
        <f t="shared" si="3"/>
        <v>40.452881586788109</v>
      </c>
      <c r="K47" s="86"/>
      <c r="L47" s="88"/>
      <c r="N47" s="66"/>
    </row>
    <row r="48" spans="1:14" x14ac:dyDescent="0.25">
      <c r="A48" s="87">
        <v>24</v>
      </c>
      <c r="B48" s="86">
        <v>165</v>
      </c>
      <c r="C48" s="82">
        <v>10091971138</v>
      </c>
      <c r="D48" s="83" t="s">
        <v>127</v>
      </c>
      <c r="E48" s="81">
        <v>38871</v>
      </c>
      <c r="F48" s="84" t="s">
        <v>33</v>
      </c>
      <c r="G48" s="100" t="s">
        <v>43</v>
      </c>
      <c r="H48" s="147">
        <v>0.13609953703703703</v>
      </c>
      <c r="I48" s="147">
        <f t="shared" si="2"/>
        <v>4.745370370370372E-3</v>
      </c>
      <c r="J48" s="85">
        <f t="shared" si="3"/>
        <v>40.411599625818525</v>
      </c>
      <c r="K48" s="86"/>
      <c r="L48" s="88"/>
      <c r="N48" s="66"/>
    </row>
    <row r="49" spans="1:14" x14ac:dyDescent="0.25">
      <c r="A49" s="87">
        <v>25</v>
      </c>
      <c r="B49" s="86">
        <v>91</v>
      </c>
      <c r="C49" s="82">
        <v>10055096081</v>
      </c>
      <c r="D49" s="83" t="s">
        <v>128</v>
      </c>
      <c r="E49" s="81">
        <v>38163</v>
      </c>
      <c r="F49" s="84" t="s">
        <v>24</v>
      </c>
      <c r="G49" s="100" t="s">
        <v>55</v>
      </c>
      <c r="H49" s="147">
        <v>0.13620370370370369</v>
      </c>
      <c r="I49" s="147">
        <f t="shared" si="2"/>
        <v>4.8495370370370272E-3</v>
      </c>
      <c r="J49" s="85">
        <f t="shared" si="3"/>
        <v>40.380693405846372</v>
      </c>
      <c r="K49" s="86"/>
      <c r="L49" s="88"/>
      <c r="N49" s="66"/>
    </row>
    <row r="50" spans="1:14" x14ac:dyDescent="0.25">
      <c r="A50" s="87">
        <v>26</v>
      </c>
      <c r="B50" s="86">
        <v>114</v>
      </c>
      <c r="C50" s="82">
        <v>10053914604</v>
      </c>
      <c r="D50" s="83" t="s">
        <v>60</v>
      </c>
      <c r="E50" s="81">
        <v>37947</v>
      </c>
      <c r="F50" s="84" t="s">
        <v>24</v>
      </c>
      <c r="G50" s="100" t="s">
        <v>54</v>
      </c>
      <c r="H50" s="147">
        <v>0.13640046296296296</v>
      </c>
      <c r="I50" s="147">
        <f t="shared" si="2"/>
        <v>5.0462962962962987E-3</v>
      </c>
      <c r="J50" s="85">
        <f t="shared" si="3"/>
        <v>40.322443784471787</v>
      </c>
      <c r="K50" s="86"/>
      <c r="L50" s="88"/>
      <c r="N50" s="66"/>
    </row>
    <row r="51" spans="1:14" x14ac:dyDescent="0.25">
      <c r="A51" s="87">
        <v>27</v>
      </c>
      <c r="B51" s="86">
        <v>104</v>
      </c>
      <c r="C51" s="82">
        <v>10036097623</v>
      </c>
      <c r="D51" s="83" t="s">
        <v>61</v>
      </c>
      <c r="E51" s="81">
        <v>37428</v>
      </c>
      <c r="F51" s="84" t="s">
        <v>24</v>
      </c>
      <c r="G51" s="100" t="s">
        <v>62</v>
      </c>
      <c r="H51" s="147">
        <v>0.13680555555555554</v>
      </c>
      <c r="I51" s="147">
        <f t="shared" si="2"/>
        <v>5.4513888888888806E-3</v>
      </c>
      <c r="J51" s="85">
        <f t="shared" si="3"/>
        <v>40.203045685279186</v>
      </c>
      <c r="K51" s="86"/>
      <c r="L51" s="88"/>
      <c r="N51" s="66"/>
    </row>
    <row r="52" spans="1:14" x14ac:dyDescent="0.25">
      <c r="A52" s="87" t="s">
        <v>130</v>
      </c>
      <c r="B52" s="86">
        <v>83</v>
      </c>
      <c r="C52" s="82">
        <v>10091964064</v>
      </c>
      <c r="D52" s="83" t="s">
        <v>96</v>
      </c>
      <c r="E52" s="81">
        <v>38313</v>
      </c>
      <c r="F52" s="84" t="s">
        <v>33</v>
      </c>
      <c r="G52" s="100" t="s">
        <v>97</v>
      </c>
      <c r="H52" s="104"/>
      <c r="I52" s="104"/>
      <c r="J52" s="85"/>
      <c r="K52" s="86"/>
      <c r="L52" s="88"/>
      <c r="N52" s="66"/>
    </row>
    <row r="53" spans="1:14" x14ac:dyDescent="0.25">
      <c r="A53" s="87" t="s">
        <v>130</v>
      </c>
      <c r="B53" s="86">
        <v>84</v>
      </c>
      <c r="C53" s="82">
        <v>10104926601</v>
      </c>
      <c r="D53" s="83" t="s">
        <v>91</v>
      </c>
      <c r="E53" s="81">
        <v>38118</v>
      </c>
      <c r="F53" s="84" t="s">
        <v>33</v>
      </c>
      <c r="G53" s="100" t="s">
        <v>92</v>
      </c>
      <c r="H53" s="104"/>
      <c r="I53" s="104"/>
      <c r="J53" s="85"/>
      <c r="K53" s="86"/>
      <c r="L53" s="88"/>
      <c r="N53" s="66"/>
    </row>
    <row r="54" spans="1:14" x14ac:dyDescent="0.25">
      <c r="A54" s="87" t="s">
        <v>130</v>
      </c>
      <c r="B54" s="86">
        <v>85</v>
      </c>
      <c r="C54" s="82">
        <v>10090445915</v>
      </c>
      <c r="D54" s="83" t="s">
        <v>131</v>
      </c>
      <c r="E54" s="81">
        <v>38261</v>
      </c>
      <c r="F54" s="84" t="s">
        <v>33</v>
      </c>
      <c r="G54" s="100" t="s">
        <v>92</v>
      </c>
      <c r="H54" s="104"/>
      <c r="I54" s="104"/>
      <c r="J54" s="85"/>
      <c r="K54" s="86"/>
      <c r="L54" s="88"/>
      <c r="N54" s="66"/>
    </row>
    <row r="55" spans="1:14" x14ac:dyDescent="0.25">
      <c r="A55" s="87" t="s">
        <v>130</v>
      </c>
      <c r="B55" s="86">
        <v>92</v>
      </c>
      <c r="C55" s="82">
        <v>10055591488</v>
      </c>
      <c r="D55" s="83" t="s">
        <v>132</v>
      </c>
      <c r="E55" s="81">
        <v>37289</v>
      </c>
      <c r="F55" s="84" t="s">
        <v>33</v>
      </c>
      <c r="G55" s="100" t="s">
        <v>55</v>
      </c>
      <c r="H55" s="104"/>
      <c r="I55" s="104"/>
      <c r="J55" s="85"/>
      <c r="K55" s="86"/>
      <c r="L55" s="88"/>
      <c r="N55" s="66"/>
    </row>
    <row r="56" spans="1:14" x14ac:dyDescent="0.25">
      <c r="A56" s="87" t="s">
        <v>130</v>
      </c>
      <c r="B56" s="86">
        <v>93</v>
      </c>
      <c r="C56" s="82">
        <v>10036028107</v>
      </c>
      <c r="D56" s="83" t="s">
        <v>72</v>
      </c>
      <c r="E56" s="81">
        <v>38277</v>
      </c>
      <c r="F56" s="84" t="s">
        <v>24</v>
      </c>
      <c r="G56" s="100" t="s">
        <v>110</v>
      </c>
      <c r="H56" s="104"/>
      <c r="I56" s="104"/>
      <c r="J56" s="85"/>
      <c r="K56" s="86"/>
      <c r="L56" s="88"/>
      <c r="N56" s="66"/>
    </row>
    <row r="57" spans="1:14" x14ac:dyDescent="0.25">
      <c r="A57" s="87" t="s">
        <v>130</v>
      </c>
      <c r="B57" s="86">
        <v>95</v>
      </c>
      <c r="C57" s="82">
        <v>10091410760</v>
      </c>
      <c r="D57" s="83" t="s">
        <v>133</v>
      </c>
      <c r="E57" s="81">
        <v>38265</v>
      </c>
      <c r="F57" s="84" t="s">
        <v>24</v>
      </c>
      <c r="G57" s="100" t="s">
        <v>110</v>
      </c>
      <c r="H57" s="104"/>
      <c r="I57" s="104"/>
      <c r="J57" s="85"/>
      <c r="K57" s="86"/>
      <c r="L57" s="88"/>
      <c r="N57" s="66"/>
    </row>
    <row r="58" spans="1:14" x14ac:dyDescent="0.25">
      <c r="A58" s="87" t="s">
        <v>130</v>
      </c>
      <c r="B58" s="86">
        <v>96</v>
      </c>
      <c r="C58" s="82">
        <v>10036078122</v>
      </c>
      <c r="D58" s="83" t="s">
        <v>73</v>
      </c>
      <c r="E58" s="81">
        <v>37359</v>
      </c>
      <c r="F58" s="84" t="s">
        <v>24</v>
      </c>
      <c r="G58" s="100" t="s">
        <v>110</v>
      </c>
      <c r="H58" s="104"/>
      <c r="I58" s="104"/>
      <c r="J58" s="85"/>
      <c r="K58" s="86"/>
      <c r="L58" s="88"/>
      <c r="N58" s="66"/>
    </row>
    <row r="59" spans="1:14" x14ac:dyDescent="0.25">
      <c r="A59" s="87" t="s">
        <v>130</v>
      </c>
      <c r="B59" s="86">
        <v>98</v>
      </c>
      <c r="C59" s="82">
        <v>10036079334</v>
      </c>
      <c r="D59" s="83" t="s">
        <v>134</v>
      </c>
      <c r="E59" s="81">
        <v>37807</v>
      </c>
      <c r="F59" s="84" t="s">
        <v>24</v>
      </c>
      <c r="G59" s="100" t="s">
        <v>110</v>
      </c>
      <c r="H59" s="104"/>
      <c r="I59" s="104"/>
      <c r="J59" s="85"/>
      <c r="K59" s="86"/>
      <c r="L59" s="88"/>
      <c r="N59" s="66"/>
    </row>
    <row r="60" spans="1:14" x14ac:dyDescent="0.25">
      <c r="A60" s="87" t="s">
        <v>130</v>
      </c>
      <c r="B60" s="86">
        <v>99</v>
      </c>
      <c r="C60" s="82">
        <v>10091971744</v>
      </c>
      <c r="D60" s="83" t="s">
        <v>135</v>
      </c>
      <c r="E60" s="81">
        <v>38145</v>
      </c>
      <c r="F60" s="84" t="s">
        <v>33</v>
      </c>
      <c r="G60" s="100" t="s">
        <v>62</v>
      </c>
      <c r="H60" s="104"/>
      <c r="I60" s="104"/>
      <c r="J60" s="85"/>
      <c r="K60" s="86"/>
      <c r="L60" s="88"/>
      <c r="N60" s="66"/>
    </row>
    <row r="61" spans="1:14" x14ac:dyDescent="0.25">
      <c r="A61" s="87" t="s">
        <v>130</v>
      </c>
      <c r="B61" s="86">
        <v>102</v>
      </c>
      <c r="C61" s="82">
        <v>10036050739</v>
      </c>
      <c r="D61" s="83" t="s">
        <v>98</v>
      </c>
      <c r="E61" s="81">
        <v>37795</v>
      </c>
      <c r="F61" s="84" t="s">
        <v>33</v>
      </c>
      <c r="G61" s="100" t="s">
        <v>62</v>
      </c>
      <c r="H61" s="104"/>
      <c r="I61" s="104"/>
      <c r="J61" s="85"/>
      <c r="K61" s="86"/>
      <c r="L61" s="88"/>
      <c r="N61" s="66"/>
    </row>
    <row r="62" spans="1:14" x14ac:dyDescent="0.25">
      <c r="A62" s="87" t="s">
        <v>130</v>
      </c>
      <c r="B62" s="86">
        <v>103</v>
      </c>
      <c r="C62" s="82">
        <v>10036028814</v>
      </c>
      <c r="D62" s="83" t="s">
        <v>67</v>
      </c>
      <c r="E62" s="81">
        <v>37489</v>
      </c>
      <c r="F62" s="84" t="s">
        <v>24</v>
      </c>
      <c r="G62" s="100" t="s">
        <v>62</v>
      </c>
      <c r="H62" s="104"/>
      <c r="I62" s="104"/>
      <c r="J62" s="85"/>
      <c r="K62" s="86"/>
      <c r="L62" s="88"/>
      <c r="N62" s="66"/>
    </row>
    <row r="63" spans="1:14" x14ac:dyDescent="0.25">
      <c r="A63" s="87" t="s">
        <v>130</v>
      </c>
      <c r="B63" s="86">
        <v>105</v>
      </c>
      <c r="C63" s="82">
        <v>10036060742</v>
      </c>
      <c r="D63" s="83" t="s">
        <v>93</v>
      </c>
      <c r="E63" s="81">
        <v>37731</v>
      </c>
      <c r="F63" s="84" t="s">
        <v>24</v>
      </c>
      <c r="G63" s="100" t="s">
        <v>94</v>
      </c>
      <c r="H63" s="104"/>
      <c r="I63" s="104"/>
      <c r="J63" s="85"/>
      <c r="K63" s="86"/>
      <c r="L63" s="88"/>
      <c r="N63" s="66"/>
    </row>
    <row r="64" spans="1:14" x14ac:dyDescent="0.25">
      <c r="A64" s="87" t="s">
        <v>130</v>
      </c>
      <c r="B64" s="86">
        <v>106</v>
      </c>
      <c r="C64" s="82">
        <v>10105865881</v>
      </c>
      <c r="D64" s="83" t="s">
        <v>103</v>
      </c>
      <c r="E64" s="81">
        <v>37827</v>
      </c>
      <c r="F64" s="84" t="s">
        <v>33</v>
      </c>
      <c r="G64" s="100" t="s">
        <v>104</v>
      </c>
      <c r="H64" s="104"/>
      <c r="I64" s="104"/>
      <c r="J64" s="85"/>
      <c r="K64" s="86"/>
      <c r="L64" s="88"/>
      <c r="N64" s="66"/>
    </row>
    <row r="65" spans="1:14" x14ac:dyDescent="0.25">
      <c r="A65" s="87" t="s">
        <v>130</v>
      </c>
      <c r="B65" s="86">
        <v>109</v>
      </c>
      <c r="C65" s="82">
        <v>10064166490</v>
      </c>
      <c r="D65" s="83" t="s">
        <v>136</v>
      </c>
      <c r="E65" s="81">
        <v>37406</v>
      </c>
      <c r="F65" s="84" t="s">
        <v>33</v>
      </c>
      <c r="G65" s="100" t="s">
        <v>64</v>
      </c>
      <c r="H65" s="104"/>
      <c r="I65" s="104"/>
      <c r="J65" s="85"/>
      <c r="K65" s="86"/>
      <c r="L65" s="88"/>
      <c r="N65" s="66"/>
    </row>
    <row r="66" spans="1:14" x14ac:dyDescent="0.25">
      <c r="A66" s="87" t="s">
        <v>130</v>
      </c>
      <c r="B66" s="86">
        <v>115</v>
      </c>
      <c r="C66" s="82">
        <v>10080256265</v>
      </c>
      <c r="D66" s="83" t="s">
        <v>99</v>
      </c>
      <c r="E66" s="81">
        <v>37809</v>
      </c>
      <c r="F66" s="84" t="s">
        <v>33</v>
      </c>
      <c r="G66" s="100" t="s">
        <v>43</v>
      </c>
      <c r="H66" s="104"/>
      <c r="I66" s="104"/>
      <c r="J66" s="85"/>
      <c r="K66" s="86"/>
      <c r="L66" s="88"/>
      <c r="N66" s="66"/>
    </row>
    <row r="67" spans="1:14" x14ac:dyDescent="0.25">
      <c r="A67" s="87" t="s">
        <v>130</v>
      </c>
      <c r="B67" s="86">
        <v>116</v>
      </c>
      <c r="C67" s="82">
        <v>10094941661</v>
      </c>
      <c r="D67" s="83" t="s">
        <v>101</v>
      </c>
      <c r="E67" s="81">
        <v>38106</v>
      </c>
      <c r="F67" s="84" t="s">
        <v>33</v>
      </c>
      <c r="G67" s="100" t="s">
        <v>43</v>
      </c>
      <c r="H67" s="104"/>
      <c r="I67" s="104"/>
      <c r="J67" s="85"/>
      <c r="K67" s="86"/>
      <c r="L67" s="88"/>
      <c r="N67" s="66"/>
    </row>
    <row r="68" spans="1:14" x14ac:dyDescent="0.25">
      <c r="A68" s="87" t="s">
        <v>130</v>
      </c>
      <c r="B68" s="86">
        <v>117</v>
      </c>
      <c r="C68" s="82">
        <v>10036028410</v>
      </c>
      <c r="D68" s="83" t="s">
        <v>65</v>
      </c>
      <c r="E68" s="81">
        <v>37061</v>
      </c>
      <c r="F68" s="84" t="s">
        <v>24</v>
      </c>
      <c r="G68" s="100" t="s">
        <v>43</v>
      </c>
      <c r="H68" s="104"/>
      <c r="I68" s="104"/>
      <c r="J68" s="85"/>
      <c r="K68" s="86"/>
      <c r="L68" s="88"/>
      <c r="N68" s="66"/>
    </row>
    <row r="69" spans="1:14" x14ac:dyDescent="0.25">
      <c r="A69" s="87" t="s">
        <v>130</v>
      </c>
      <c r="B69" s="86">
        <v>119</v>
      </c>
      <c r="C69" s="82">
        <v>10036048517</v>
      </c>
      <c r="D69" s="83" t="s">
        <v>95</v>
      </c>
      <c r="E69" s="81">
        <v>37682</v>
      </c>
      <c r="F69" s="84" t="s">
        <v>24</v>
      </c>
      <c r="G69" s="100" t="s">
        <v>43</v>
      </c>
      <c r="H69" s="104"/>
      <c r="I69" s="104"/>
      <c r="J69" s="85"/>
      <c r="K69" s="86"/>
      <c r="L69" s="88"/>
      <c r="N69" s="66"/>
    </row>
    <row r="70" spans="1:14" x14ac:dyDescent="0.25">
      <c r="A70" s="87" t="s">
        <v>130</v>
      </c>
      <c r="B70" s="86">
        <v>120</v>
      </c>
      <c r="C70" s="82">
        <v>10080036195</v>
      </c>
      <c r="D70" s="83" t="s">
        <v>89</v>
      </c>
      <c r="E70" s="81">
        <v>38031</v>
      </c>
      <c r="F70" s="84" t="s">
        <v>24</v>
      </c>
      <c r="G70" s="100" t="s">
        <v>43</v>
      </c>
      <c r="H70" s="104"/>
      <c r="I70" s="104"/>
      <c r="J70" s="85"/>
      <c r="K70" s="86"/>
      <c r="L70" s="88"/>
      <c r="N70" s="66"/>
    </row>
    <row r="71" spans="1:14" x14ac:dyDescent="0.25">
      <c r="A71" s="87" t="s">
        <v>130</v>
      </c>
      <c r="B71" s="86">
        <v>121</v>
      </c>
      <c r="C71" s="82">
        <v>10083910741</v>
      </c>
      <c r="D71" s="83" t="s">
        <v>137</v>
      </c>
      <c r="E71" s="81">
        <v>38104</v>
      </c>
      <c r="F71" s="84" t="s">
        <v>33</v>
      </c>
      <c r="G71" s="100" t="s">
        <v>43</v>
      </c>
      <c r="H71" s="104"/>
      <c r="I71" s="104"/>
      <c r="J71" s="85"/>
      <c r="K71" s="86"/>
      <c r="L71" s="88"/>
      <c r="N71" s="66"/>
    </row>
    <row r="72" spans="1:14" x14ac:dyDescent="0.25">
      <c r="A72" s="87" t="s">
        <v>130</v>
      </c>
      <c r="B72" s="86">
        <v>124</v>
      </c>
      <c r="C72" s="82">
        <v>10076580672</v>
      </c>
      <c r="D72" s="83" t="s">
        <v>69</v>
      </c>
      <c r="E72" s="81">
        <v>36992</v>
      </c>
      <c r="F72" s="84" t="s">
        <v>24</v>
      </c>
      <c r="G72" s="100" t="s">
        <v>70</v>
      </c>
      <c r="H72" s="104"/>
      <c r="I72" s="104"/>
      <c r="J72" s="85"/>
      <c r="K72" s="86"/>
      <c r="L72" s="88"/>
      <c r="N72" s="66"/>
    </row>
    <row r="73" spans="1:14" x14ac:dyDescent="0.25">
      <c r="A73" s="87" t="s">
        <v>130</v>
      </c>
      <c r="B73" s="86">
        <v>129</v>
      </c>
      <c r="C73" s="82">
        <v>10080358622</v>
      </c>
      <c r="D73" s="83" t="s">
        <v>138</v>
      </c>
      <c r="E73" s="81">
        <v>38421</v>
      </c>
      <c r="F73" s="84" t="s">
        <v>24</v>
      </c>
      <c r="G73" s="100" t="s">
        <v>110</v>
      </c>
      <c r="H73" s="104"/>
      <c r="I73" s="104"/>
      <c r="J73" s="85"/>
      <c r="K73" s="86"/>
      <c r="L73" s="88"/>
      <c r="N73" s="66"/>
    </row>
    <row r="74" spans="1:14" x14ac:dyDescent="0.25">
      <c r="A74" s="87" t="s">
        <v>130</v>
      </c>
      <c r="B74" s="86">
        <v>143</v>
      </c>
      <c r="C74" s="82">
        <v>10090444501</v>
      </c>
      <c r="D74" s="83" t="s">
        <v>139</v>
      </c>
      <c r="E74" s="81">
        <v>38358</v>
      </c>
      <c r="F74" s="84" t="s">
        <v>33</v>
      </c>
      <c r="G74" s="100" t="s">
        <v>140</v>
      </c>
      <c r="H74" s="104"/>
      <c r="I74" s="104"/>
      <c r="J74" s="85"/>
      <c r="K74" s="86"/>
      <c r="L74" s="88"/>
      <c r="N74" s="66"/>
    </row>
    <row r="75" spans="1:14" x14ac:dyDescent="0.25">
      <c r="A75" s="87" t="s">
        <v>130</v>
      </c>
      <c r="B75" s="86">
        <v>150</v>
      </c>
      <c r="C75" s="82">
        <v>10104924678</v>
      </c>
      <c r="D75" s="83" t="s">
        <v>141</v>
      </c>
      <c r="E75" s="81">
        <v>38740</v>
      </c>
      <c r="F75" s="84" t="s">
        <v>33</v>
      </c>
      <c r="G75" s="100" t="s">
        <v>62</v>
      </c>
      <c r="H75" s="104"/>
      <c r="I75" s="104"/>
      <c r="J75" s="85"/>
      <c r="K75" s="86"/>
      <c r="L75" s="88"/>
      <c r="N75" s="66"/>
    </row>
    <row r="76" spans="1:14" x14ac:dyDescent="0.25">
      <c r="A76" s="87" t="s">
        <v>130</v>
      </c>
      <c r="B76" s="86">
        <v>151</v>
      </c>
      <c r="C76" s="82">
        <v>10114988632</v>
      </c>
      <c r="D76" s="83" t="s">
        <v>142</v>
      </c>
      <c r="E76" s="81">
        <v>38443</v>
      </c>
      <c r="F76" s="84" t="s">
        <v>33</v>
      </c>
      <c r="G76" s="100" t="s">
        <v>62</v>
      </c>
      <c r="H76" s="104"/>
      <c r="I76" s="104"/>
      <c r="J76" s="85"/>
      <c r="K76" s="86"/>
      <c r="L76" s="88"/>
      <c r="N76" s="66"/>
    </row>
    <row r="77" spans="1:14" x14ac:dyDescent="0.25">
      <c r="A77" s="87" t="s">
        <v>130</v>
      </c>
      <c r="B77" s="86">
        <v>152</v>
      </c>
      <c r="C77" s="82">
        <v>10084014512</v>
      </c>
      <c r="D77" s="83" t="s">
        <v>143</v>
      </c>
      <c r="E77" s="81">
        <v>38388</v>
      </c>
      <c r="F77" s="84" t="s">
        <v>33</v>
      </c>
      <c r="G77" s="100" t="s">
        <v>62</v>
      </c>
      <c r="H77" s="104"/>
      <c r="I77" s="104"/>
      <c r="J77" s="85"/>
      <c r="K77" s="86"/>
      <c r="L77" s="88"/>
      <c r="N77" s="66"/>
    </row>
    <row r="78" spans="1:14" x14ac:dyDescent="0.25">
      <c r="A78" s="87" t="s">
        <v>130</v>
      </c>
      <c r="B78" s="86">
        <v>153</v>
      </c>
      <c r="C78" s="82">
        <v>10089250791</v>
      </c>
      <c r="D78" s="83" t="s">
        <v>144</v>
      </c>
      <c r="E78" s="81">
        <v>38484</v>
      </c>
      <c r="F78" s="84" t="s">
        <v>33</v>
      </c>
      <c r="G78" s="100" t="s">
        <v>62</v>
      </c>
      <c r="H78" s="104"/>
      <c r="I78" s="104"/>
      <c r="J78" s="85"/>
      <c r="K78" s="86"/>
      <c r="L78" s="88"/>
      <c r="N78" s="66"/>
    </row>
    <row r="79" spans="1:14" x14ac:dyDescent="0.25">
      <c r="A79" s="87" t="s">
        <v>130</v>
      </c>
      <c r="B79" s="86">
        <v>156</v>
      </c>
      <c r="C79" s="82">
        <v>10089414075</v>
      </c>
      <c r="D79" s="83" t="s">
        <v>145</v>
      </c>
      <c r="E79" s="81">
        <v>39037</v>
      </c>
      <c r="F79" s="84" t="s">
        <v>33</v>
      </c>
      <c r="G79" s="100" t="s">
        <v>64</v>
      </c>
      <c r="H79" s="104"/>
      <c r="I79" s="104"/>
      <c r="J79" s="85"/>
      <c r="K79" s="86"/>
      <c r="L79" s="88"/>
      <c r="N79" s="66"/>
    </row>
    <row r="80" spans="1:14" x14ac:dyDescent="0.25">
      <c r="A80" s="87" t="s">
        <v>130</v>
      </c>
      <c r="B80" s="86">
        <v>157</v>
      </c>
      <c r="C80" s="82">
        <v>10100958893</v>
      </c>
      <c r="D80" s="83" t="s">
        <v>146</v>
      </c>
      <c r="E80" s="81">
        <v>38488</v>
      </c>
      <c r="F80" s="84" t="s">
        <v>33</v>
      </c>
      <c r="G80" s="100" t="s">
        <v>64</v>
      </c>
      <c r="H80" s="104"/>
      <c r="I80" s="104"/>
      <c r="J80" s="85"/>
      <c r="K80" s="86"/>
      <c r="L80" s="88"/>
      <c r="N80" s="66"/>
    </row>
    <row r="81" spans="1:14" x14ac:dyDescent="0.25">
      <c r="A81" s="87" t="s">
        <v>130</v>
      </c>
      <c r="B81" s="86">
        <v>159</v>
      </c>
      <c r="C81" s="82">
        <v>10095184666</v>
      </c>
      <c r="D81" s="83" t="s">
        <v>108</v>
      </c>
      <c r="E81" s="81">
        <v>38904</v>
      </c>
      <c r="F81" s="84" t="s">
        <v>33</v>
      </c>
      <c r="G81" s="100" t="s">
        <v>81</v>
      </c>
      <c r="H81" s="104"/>
      <c r="I81" s="104"/>
      <c r="J81" s="85"/>
      <c r="K81" s="86"/>
      <c r="L81" s="88"/>
      <c r="N81" s="66"/>
    </row>
    <row r="82" spans="1:14" x14ac:dyDescent="0.25">
      <c r="A82" s="87" t="s">
        <v>130</v>
      </c>
      <c r="B82" s="86">
        <v>162</v>
      </c>
      <c r="C82" s="82">
        <v>10077957971</v>
      </c>
      <c r="D82" s="83" t="s">
        <v>107</v>
      </c>
      <c r="E82" s="81">
        <v>38460</v>
      </c>
      <c r="F82" s="84" t="s">
        <v>24</v>
      </c>
      <c r="G82" s="100" t="s">
        <v>54</v>
      </c>
      <c r="H82" s="104"/>
      <c r="I82" s="104"/>
      <c r="J82" s="85"/>
      <c r="K82" s="86"/>
      <c r="L82" s="88"/>
      <c r="N82" s="66"/>
    </row>
    <row r="83" spans="1:14" x14ac:dyDescent="0.25">
      <c r="A83" s="89" t="s">
        <v>130</v>
      </c>
      <c r="B83" s="86">
        <v>166</v>
      </c>
      <c r="C83" s="82">
        <v>10080977301</v>
      </c>
      <c r="D83" s="83" t="s">
        <v>147</v>
      </c>
      <c r="E83" s="81">
        <v>38622</v>
      </c>
      <c r="F83" s="84" t="s">
        <v>33</v>
      </c>
      <c r="G83" s="100" t="s">
        <v>43</v>
      </c>
      <c r="H83" s="104"/>
      <c r="I83" s="104"/>
      <c r="J83" s="85"/>
      <c r="K83" s="86"/>
      <c r="L83" s="88"/>
      <c r="N83" s="66"/>
    </row>
    <row r="84" spans="1:14" x14ac:dyDescent="0.25">
      <c r="A84" s="87" t="s">
        <v>129</v>
      </c>
      <c r="B84" s="86">
        <v>82</v>
      </c>
      <c r="C84" s="82">
        <v>10092258296</v>
      </c>
      <c r="D84" s="83" t="s">
        <v>85</v>
      </c>
      <c r="E84" s="81">
        <v>38190</v>
      </c>
      <c r="F84" s="84" t="s">
        <v>33</v>
      </c>
      <c r="G84" s="100" t="s">
        <v>86</v>
      </c>
      <c r="H84" s="104"/>
      <c r="I84" s="104"/>
      <c r="J84" s="85"/>
      <c r="K84" s="86"/>
      <c r="L84" s="88"/>
      <c r="N84" s="66"/>
    </row>
    <row r="85" spans="1:14" ht="14.4" thickBot="1" x14ac:dyDescent="0.3">
      <c r="A85" s="103" t="s">
        <v>47</v>
      </c>
      <c r="B85" s="90">
        <v>110</v>
      </c>
      <c r="C85" s="91">
        <v>10036037605</v>
      </c>
      <c r="D85" s="92" t="s">
        <v>148</v>
      </c>
      <c r="E85" s="93">
        <v>37165</v>
      </c>
      <c r="F85" s="94" t="s">
        <v>24</v>
      </c>
      <c r="G85" s="101" t="s">
        <v>64</v>
      </c>
      <c r="H85" s="95"/>
      <c r="I85" s="95"/>
      <c r="J85" s="96"/>
      <c r="K85" s="90"/>
      <c r="L85" s="97"/>
      <c r="N85" s="66"/>
    </row>
    <row r="86" spans="1:14" s="4" customFormat="1" ht="6.6" customHeight="1" thickTop="1" thickBot="1" x14ac:dyDescent="0.3">
      <c r="A86" s="58"/>
      <c r="B86" s="71"/>
      <c r="C86" s="59"/>
      <c r="D86" s="60"/>
      <c r="E86" s="63"/>
      <c r="F86" s="61"/>
      <c r="G86" s="66"/>
      <c r="H86" s="72"/>
      <c r="I86" s="72"/>
      <c r="J86" s="73"/>
      <c r="K86" s="58"/>
      <c r="L86" s="59"/>
      <c r="N86"/>
    </row>
    <row r="87" spans="1:14" ht="15" thickTop="1" x14ac:dyDescent="0.25">
      <c r="A87" s="121" t="s">
        <v>5</v>
      </c>
      <c r="B87" s="122"/>
      <c r="C87" s="122"/>
      <c r="D87" s="122"/>
      <c r="E87" s="122"/>
      <c r="F87" s="122"/>
      <c r="G87" s="122" t="s">
        <v>6</v>
      </c>
      <c r="H87" s="122"/>
      <c r="I87" s="122"/>
      <c r="J87" s="122"/>
      <c r="K87" s="122"/>
      <c r="L87" s="123"/>
      <c r="N87"/>
    </row>
    <row r="88" spans="1:14" x14ac:dyDescent="0.25">
      <c r="A88" s="67" t="s">
        <v>117</v>
      </c>
      <c r="B88" s="9"/>
      <c r="C88" s="76"/>
      <c r="D88" s="25"/>
      <c r="E88" s="46"/>
      <c r="F88" s="53"/>
      <c r="G88" s="34" t="s">
        <v>34</v>
      </c>
      <c r="H88" s="98">
        <v>17</v>
      </c>
      <c r="I88" s="46"/>
      <c r="J88" s="47"/>
      <c r="K88" s="44" t="s">
        <v>32</v>
      </c>
      <c r="L88" s="52">
        <f>COUNTIF(F23:F86,"ЗМС")</f>
        <v>0</v>
      </c>
      <c r="N88"/>
    </row>
    <row r="89" spans="1:14" x14ac:dyDescent="0.25">
      <c r="A89" s="67" t="s">
        <v>118</v>
      </c>
      <c r="B89" s="9"/>
      <c r="C89" s="77"/>
      <c r="D89" s="25"/>
      <c r="E89" s="54"/>
      <c r="F89" s="55"/>
      <c r="G89" s="35" t="s">
        <v>27</v>
      </c>
      <c r="H89" s="98">
        <f>H90+H95</f>
        <v>63</v>
      </c>
      <c r="I89" s="48"/>
      <c r="J89" s="49"/>
      <c r="K89" s="44" t="s">
        <v>21</v>
      </c>
      <c r="L89" s="52">
        <f>COUNTIF(F23:F86,"МСМК")</f>
        <v>0</v>
      </c>
      <c r="N89"/>
    </row>
    <row r="90" spans="1:14" x14ac:dyDescent="0.25">
      <c r="A90" s="67" t="s">
        <v>53</v>
      </c>
      <c r="B90" s="9"/>
      <c r="C90" s="37"/>
      <c r="D90" s="25"/>
      <c r="E90" s="54"/>
      <c r="F90" s="55"/>
      <c r="G90" s="35" t="s">
        <v>28</v>
      </c>
      <c r="H90" s="98">
        <f>H91+H92+H93+H94</f>
        <v>62</v>
      </c>
      <c r="I90" s="48"/>
      <c r="J90" s="49"/>
      <c r="K90" s="44" t="s">
        <v>24</v>
      </c>
      <c r="L90" s="52">
        <f>COUNTIF(F23:F86,"МС")</f>
        <v>29</v>
      </c>
      <c r="N90"/>
    </row>
    <row r="91" spans="1:14" x14ac:dyDescent="0.25">
      <c r="A91" s="67" t="s">
        <v>119</v>
      </c>
      <c r="B91" s="9"/>
      <c r="C91" s="37"/>
      <c r="D91" s="25"/>
      <c r="E91" s="54"/>
      <c r="F91" s="55"/>
      <c r="G91" s="35" t="s">
        <v>29</v>
      </c>
      <c r="H91" s="98">
        <f>COUNT(B23:B51)</f>
        <v>29</v>
      </c>
      <c r="I91" s="48"/>
      <c r="J91" s="49"/>
      <c r="K91" s="44" t="s">
        <v>33</v>
      </c>
      <c r="L91" s="52">
        <f>COUNTIF(F23:F86,"КМС")</f>
        <v>34</v>
      </c>
      <c r="N91"/>
    </row>
    <row r="92" spans="1:14" x14ac:dyDescent="0.25">
      <c r="A92" s="67"/>
      <c r="B92" s="9"/>
      <c r="C92" s="37"/>
      <c r="D92" s="25"/>
      <c r="E92" s="54"/>
      <c r="F92" s="55"/>
      <c r="G92" s="35" t="s">
        <v>42</v>
      </c>
      <c r="H92" s="98">
        <f>COUNTIF(A23:A105,"ЛИМ")</f>
        <v>0</v>
      </c>
      <c r="I92" s="48"/>
      <c r="J92" s="49"/>
      <c r="K92" s="44" t="s">
        <v>41</v>
      </c>
      <c r="L92" s="52">
        <f>COUNTIF(F23:F86,"1 СР")</f>
        <v>0</v>
      </c>
      <c r="N92"/>
    </row>
    <row r="93" spans="1:14" x14ac:dyDescent="0.25">
      <c r="A93" s="67"/>
      <c r="B93" s="9"/>
      <c r="C93" s="9"/>
      <c r="D93" s="25"/>
      <c r="E93" s="54"/>
      <c r="F93" s="55"/>
      <c r="G93" s="35" t="s">
        <v>30</v>
      </c>
      <c r="H93" s="98">
        <f>COUNTIF(A23:A105,"НФ")</f>
        <v>32</v>
      </c>
      <c r="I93" s="48"/>
      <c r="J93" s="49"/>
      <c r="K93" s="44" t="s">
        <v>46</v>
      </c>
      <c r="L93" s="52">
        <f>COUNTIF(F23:F86,"2 СР")</f>
        <v>0</v>
      </c>
      <c r="N93"/>
    </row>
    <row r="94" spans="1:14" x14ac:dyDescent="0.25">
      <c r="A94" s="67"/>
      <c r="B94" s="9"/>
      <c r="C94" s="9"/>
      <c r="D94" s="25"/>
      <c r="E94" s="54"/>
      <c r="F94" s="55"/>
      <c r="G94" s="35" t="s">
        <v>35</v>
      </c>
      <c r="H94" s="98">
        <f>COUNTIF(A23:A105,"ДСКВ")</f>
        <v>1</v>
      </c>
      <c r="I94" s="48"/>
      <c r="J94" s="49"/>
      <c r="K94" s="44" t="s">
        <v>51</v>
      </c>
      <c r="L94" s="52">
        <f>COUNTIF(F23:F86,"3 СР")</f>
        <v>0</v>
      </c>
      <c r="N94"/>
    </row>
    <row r="95" spans="1:14" x14ac:dyDescent="0.25">
      <c r="A95" s="67"/>
      <c r="B95" s="9"/>
      <c r="C95" s="9"/>
      <c r="D95" s="25"/>
      <c r="E95" s="56"/>
      <c r="F95" s="57"/>
      <c r="G95" s="35" t="s">
        <v>31</v>
      </c>
      <c r="H95" s="98">
        <f>COUNTIF(A23:A105,"НС")</f>
        <v>1</v>
      </c>
      <c r="I95" s="50"/>
      <c r="J95" s="51"/>
      <c r="K95" s="44"/>
      <c r="L95" s="36"/>
    </row>
    <row r="96" spans="1:14" ht="9.75" customHeight="1" x14ac:dyDescent="0.25">
      <c r="A96" s="54"/>
      <c r="L96" s="15"/>
    </row>
    <row r="97" spans="1:15" ht="15.6" x14ac:dyDescent="0.25">
      <c r="A97" s="124" t="s">
        <v>3</v>
      </c>
      <c r="B97" s="125"/>
      <c r="C97" s="125"/>
      <c r="D97" s="125"/>
      <c r="E97" s="125" t="s">
        <v>12</v>
      </c>
      <c r="F97" s="125"/>
      <c r="G97" s="125"/>
      <c r="H97" s="125"/>
      <c r="I97" s="125" t="s">
        <v>4</v>
      </c>
      <c r="J97" s="125"/>
      <c r="K97" s="125"/>
      <c r="L97" s="126"/>
    </row>
    <row r="98" spans="1:15" x14ac:dyDescent="0.25">
      <c r="A98" s="105"/>
      <c r="B98" s="106"/>
      <c r="C98" s="106"/>
      <c r="D98" s="106"/>
      <c r="E98" s="106"/>
      <c r="F98" s="127"/>
      <c r="G98" s="127"/>
      <c r="H98" s="127"/>
      <c r="I98" s="127"/>
      <c r="J98" s="127"/>
      <c r="K98" s="127"/>
      <c r="L98" s="128"/>
    </row>
    <row r="99" spans="1:15" x14ac:dyDescent="0.25">
      <c r="A99" s="79"/>
      <c r="D99" s="78"/>
      <c r="E99" s="78"/>
      <c r="F99" s="78"/>
      <c r="G99" s="78"/>
      <c r="H99" s="78"/>
      <c r="I99" s="78"/>
      <c r="J99" s="78"/>
      <c r="K99" s="78"/>
      <c r="L99" s="80"/>
    </row>
    <row r="100" spans="1:15" x14ac:dyDescent="0.25">
      <c r="A100" s="79"/>
      <c r="D100" s="78"/>
      <c r="E100" s="78"/>
      <c r="F100" s="78"/>
      <c r="G100" s="78"/>
      <c r="H100" s="78"/>
      <c r="I100" s="78"/>
      <c r="J100" s="78"/>
      <c r="K100" s="78"/>
      <c r="L100" s="80"/>
    </row>
    <row r="101" spans="1:15" x14ac:dyDescent="0.25">
      <c r="A101" s="105"/>
      <c r="B101" s="106"/>
      <c r="C101" s="106"/>
      <c r="D101" s="106"/>
      <c r="E101" s="106"/>
      <c r="F101" s="106"/>
      <c r="G101" s="106"/>
      <c r="H101" s="106"/>
      <c r="I101" s="106"/>
      <c r="J101" s="106"/>
      <c r="K101" s="106"/>
      <c r="L101" s="112"/>
    </row>
    <row r="102" spans="1:15" x14ac:dyDescent="0.25">
      <c r="A102" s="105"/>
      <c r="B102" s="106"/>
      <c r="C102" s="106"/>
      <c r="D102" s="106"/>
      <c r="E102" s="106"/>
      <c r="F102" s="107"/>
      <c r="G102" s="107"/>
      <c r="H102" s="107"/>
      <c r="I102" s="107"/>
      <c r="J102" s="107"/>
      <c r="K102" s="107"/>
      <c r="L102" s="108"/>
    </row>
    <row r="103" spans="1:15" ht="16.2" thickBot="1" x14ac:dyDescent="0.3">
      <c r="A103" s="109"/>
      <c r="B103" s="110"/>
      <c r="C103" s="110"/>
      <c r="D103" s="110"/>
      <c r="E103" s="110" t="str">
        <f>G17</f>
        <v>Попова Е.В. (ВК, Воронежская область)</v>
      </c>
      <c r="F103" s="110"/>
      <c r="G103" s="110"/>
      <c r="H103" s="110"/>
      <c r="I103" s="110" t="str">
        <f>G18</f>
        <v>Азаров С.С. (ВК, Санкт-Петербург)</v>
      </c>
      <c r="J103" s="110"/>
      <c r="K103" s="110"/>
      <c r="L103" s="111"/>
    </row>
    <row r="104" spans="1:15" ht="14.4" thickTop="1" x14ac:dyDescent="0.25">
      <c r="A104" s="54"/>
    </row>
    <row r="105" spans="1:15" x14ac:dyDescent="0.25">
      <c r="A105" s="54"/>
    </row>
    <row r="106" spans="1:15" x14ac:dyDescent="0.25">
      <c r="A106" s="54"/>
    </row>
    <row r="107" spans="1:15" ht="15.6" x14ac:dyDescent="0.25">
      <c r="A107" s="54"/>
      <c r="B107" s="70"/>
    </row>
    <row r="108" spans="1:15" s="45" customFormat="1" x14ac:dyDescent="0.25">
      <c r="A108" s="54"/>
      <c r="B108" s="78"/>
      <c r="C108" s="78"/>
      <c r="D108" s="1"/>
      <c r="E108" s="1"/>
      <c r="F108" s="1"/>
      <c r="G108" s="1"/>
      <c r="H108" s="1"/>
      <c r="I108" s="1"/>
      <c r="K108" s="1"/>
      <c r="L108" s="1"/>
      <c r="M108" s="1"/>
      <c r="N108" s="1"/>
      <c r="O108" s="1"/>
    </row>
    <row r="109" spans="1:15" s="45" customFormat="1" x14ac:dyDescent="0.25">
      <c r="A109" s="54"/>
      <c r="B109" s="78"/>
      <c r="C109" s="78"/>
      <c r="D109" s="1"/>
      <c r="E109" s="1"/>
      <c r="F109" s="1"/>
      <c r="G109" s="1"/>
      <c r="H109" s="1"/>
      <c r="I109" s="1"/>
      <c r="K109" s="1"/>
      <c r="L109" s="1"/>
      <c r="M109" s="1"/>
      <c r="N109" s="1"/>
      <c r="O109" s="1"/>
    </row>
    <row r="110" spans="1:15" s="45" customFormat="1" x14ac:dyDescent="0.25">
      <c r="A110" s="54"/>
      <c r="B110" s="78"/>
      <c r="C110" s="78"/>
      <c r="D110" s="1"/>
      <c r="E110" s="1"/>
      <c r="F110" s="1"/>
      <c r="G110" s="1"/>
      <c r="H110" s="1"/>
      <c r="I110"/>
      <c r="K110" s="1"/>
      <c r="L110" s="1"/>
      <c r="M110" s="1"/>
      <c r="N110" s="1"/>
      <c r="O110" s="1"/>
    </row>
    <row r="111" spans="1:15" s="45" customFormat="1" x14ac:dyDescent="0.25">
      <c r="A111" s="54"/>
      <c r="B111" s="78"/>
      <c r="C111" s="78"/>
      <c r="D111" s="1"/>
      <c r="E111" s="1"/>
      <c r="F111" s="1"/>
      <c r="G111" s="1"/>
      <c r="H111" s="1"/>
      <c r="I111"/>
      <c r="K111" s="1"/>
      <c r="L111" s="1"/>
      <c r="M111" s="1"/>
      <c r="N111" s="1"/>
      <c r="O111" s="1"/>
    </row>
    <row r="112" spans="1:15" s="45" customFormat="1" x14ac:dyDescent="0.25">
      <c r="A112" s="54"/>
      <c r="B112" s="78"/>
      <c r="C112" s="78"/>
      <c r="D112" s="1"/>
      <c r="E112" s="1"/>
      <c r="F112" s="1"/>
      <c r="G112" s="1"/>
      <c r="H112" s="1"/>
      <c r="I112"/>
      <c r="K112" s="1"/>
      <c r="L112" s="1"/>
      <c r="M112" s="1"/>
      <c r="N112" s="1"/>
      <c r="O112" s="1"/>
    </row>
    <row r="113" spans="1:15" s="45" customFormat="1" x14ac:dyDescent="0.25">
      <c r="A113" s="54"/>
      <c r="B113" s="78"/>
      <c r="C113" s="78"/>
      <c r="D113" s="1"/>
      <c r="E113" s="1"/>
      <c r="F113" s="1"/>
      <c r="G113" s="1"/>
      <c r="H113" s="1"/>
      <c r="I113"/>
      <c r="K113" s="1"/>
      <c r="L113" s="1"/>
      <c r="M113" s="1"/>
      <c r="N113" s="1"/>
      <c r="O113" s="1"/>
    </row>
    <row r="114" spans="1:15" s="45" customFormat="1" x14ac:dyDescent="0.25">
      <c r="A114" s="54"/>
      <c r="B114" s="78"/>
      <c r="C114" s="78"/>
      <c r="D114" s="1"/>
      <c r="E114" s="1"/>
      <c r="F114" s="1"/>
      <c r="G114" s="1"/>
      <c r="H114" s="1"/>
      <c r="I114"/>
      <c r="K114" s="1"/>
      <c r="L114" s="1"/>
      <c r="M114" s="1"/>
      <c r="N114" s="1"/>
      <c r="O114" s="1"/>
    </row>
    <row r="115" spans="1:15" s="45" customFormat="1" x14ac:dyDescent="0.25">
      <c r="A115" s="54"/>
      <c r="B115" s="78"/>
      <c r="C115" s="78"/>
      <c r="D115" s="1"/>
      <c r="E115" s="1"/>
      <c r="F115" s="1"/>
      <c r="G115" s="1"/>
      <c r="H115" s="1"/>
      <c r="I115"/>
      <c r="K115" s="1"/>
      <c r="L115" s="1"/>
      <c r="M115" s="1"/>
      <c r="N115" s="1"/>
      <c r="O115" s="1"/>
    </row>
    <row r="116" spans="1:15" s="45" customFormat="1" x14ac:dyDescent="0.25">
      <c r="A116" s="54"/>
      <c r="B116" s="78"/>
      <c r="C116" s="78"/>
      <c r="D116" s="1"/>
      <c r="E116" s="1"/>
      <c r="F116" s="1"/>
      <c r="G116" s="1"/>
      <c r="H116" s="1"/>
      <c r="I116"/>
      <c r="K116" s="1"/>
      <c r="L116" s="1"/>
      <c r="M116" s="1"/>
      <c r="N116" s="1"/>
      <c r="O116" s="1"/>
    </row>
    <row r="117" spans="1:15" s="45" customFormat="1" x14ac:dyDescent="0.25">
      <c r="A117" s="54"/>
      <c r="B117" s="78"/>
      <c r="C117" s="78"/>
      <c r="D117" s="1"/>
      <c r="E117" s="1"/>
      <c r="F117" s="1"/>
      <c r="G117" s="1"/>
      <c r="H117" s="1"/>
      <c r="I117"/>
      <c r="K117" s="1"/>
      <c r="L117" s="1"/>
      <c r="M117" s="1"/>
      <c r="N117" s="1"/>
      <c r="O117" s="1"/>
    </row>
    <row r="118" spans="1:15" s="45" customFormat="1" x14ac:dyDescent="0.25">
      <c r="A118" s="54"/>
      <c r="B118" s="78"/>
      <c r="C118" s="78"/>
      <c r="D118" s="1"/>
      <c r="E118" s="1"/>
      <c r="F118" s="1"/>
      <c r="G118" s="1"/>
      <c r="H118" s="1"/>
      <c r="I118"/>
      <c r="K118" s="1"/>
      <c r="L118" s="1"/>
      <c r="M118" s="1"/>
      <c r="N118" s="1"/>
      <c r="O118" s="1"/>
    </row>
    <row r="119" spans="1:15" s="45" customFormat="1" x14ac:dyDescent="0.25">
      <c r="A119" s="54"/>
      <c r="B119" s="78"/>
      <c r="C119" s="78"/>
      <c r="D119" s="1"/>
      <c r="E119" s="1"/>
      <c r="F119" s="1"/>
      <c r="G119" s="1"/>
      <c r="H119" s="1"/>
      <c r="I119"/>
      <c r="K119" s="1"/>
      <c r="L119" s="1"/>
      <c r="M119" s="1"/>
      <c r="N119" s="1"/>
      <c r="O119" s="1"/>
    </row>
    <row r="120" spans="1:15" s="45" customFormat="1" x14ac:dyDescent="0.25">
      <c r="A120" s="54"/>
      <c r="B120" s="78"/>
      <c r="C120" s="78"/>
      <c r="D120" s="1"/>
      <c r="E120" s="1"/>
      <c r="F120" s="1"/>
      <c r="G120" s="1"/>
      <c r="H120" s="1"/>
      <c r="I120"/>
      <c r="K120" s="1"/>
      <c r="L120" s="1"/>
      <c r="M120" s="1"/>
      <c r="N120" s="1"/>
      <c r="O120" s="1"/>
    </row>
    <row r="121" spans="1:15" s="45" customFormat="1" x14ac:dyDescent="0.25">
      <c r="A121" s="54"/>
      <c r="B121" s="78"/>
      <c r="C121" s="78"/>
      <c r="D121" s="1"/>
      <c r="E121" s="1"/>
      <c r="F121" s="1"/>
      <c r="G121" s="1"/>
      <c r="H121" s="1"/>
      <c r="I121"/>
      <c r="K121" s="1"/>
      <c r="L121" s="1"/>
      <c r="M121" s="1"/>
      <c r="N121" s="1"/>
      <c r="O121" s="1"/>
    </row>
    <row r="122" spans="1:15" s="45" customFormat="1" x14ac:dyDescent="0.25">
      <c r="A122" s="54"/>
      <c r="B122" s="78"/>
      <c r="C122" s="78"/>
      <c r="D122" s="1"/>
      <c r="E122" s="1"/>
      <c r="F122" s="1"/>
      <c r="G122" s="1"/>
      <c r="H122" s="1"/>
      <c r="I122"/>
      <c r="K122" s="1"/>
      <c r="L122" s="1"/>
      <c r="M122" s="1"/>
      <c r="N122" s="1"/>
      <c r="O122" s="1"/>
    </row>
    <row r="123" spans="1:15" s="45" customFormat="1" x14ac:dyDescent="0.25">
      <c r="A123" s="54"/>
      <c r="B123" s="78"/>
      <c r="C123" s="78"/>
      <c r="D123" s="1"/>
      <c r="E123" s="1"/>
      <c r="F123" s="1"/>
      <c r="G123" s="1"/>
      <c r="H123" s="1"/>
      <c r="I123"/>
      <c r="K123" s="1"/>
      <c r="L123" s="1"/>
      <c r="M123" s="1"/>
      <c r="N123" s="1"/>
      <c r="O123" s="1"/>
    </row>
    <row r="124" spans="1:15" s="45" customFormat="1" x14ac:dyDescent="0.25">
      <c r="A124" s="54"/>
      <c r="B124" s="78"/>
      <c r="C124" s="78"/>
      <c r="D124" s="1"/>
      <c r="E124" s="1"/>
      <c r="F124" s="1"/>
      <c r="G124" s="1"/>
      <c r="H124" s="1"/>
      <c r="I124"/>
      <c r="K124" s="1"/>
      <c r="L124" s="1"/>
      <c r="M124" s="1"/>
      <c r="N124" s="1"/>
      <c r="O124" s="1"/>
    </row>
    <row r="125" spans="1:15" s="45" customFormat="1" x14ac:dyDescent="0.25">
      <c r="A125" s="54"/>
      <c r="B125" s="78"/>
      <c r="C125" s="78"/>
      <c r="D125" s="1"/>
      <c r="E125" s="1"/>
      <c r="F125" s="1"/>
      <c r="G125" s="1"/>
      <c r="H125" s="1"/>
      <c r="I125"/>
      <c r="K125" s="1"/>
      <c r="L125" s="1"/>
      <c r="M125" s="1"/>
      <c r="N125" s="1"/>
      <c r="O125" s="1"/>
    </row>
    <row r="126" spans="1:15" s="45" customFormat="1" x14ac:dyDescent="0.25">
      <c r="A126" s="54"/>
      <c r="B126" s="78"/>
      <c r="C126" s="78"/>
      <c r="D126" s="1"/>
      <c r="E126" s="1"/>
      <c r="F126" s="1"/>
      <c r="G126" s="1"/>
      <c r="H126" s="1"/>
      <c r="I126"/>
      <c r="K126" s="1"/>
      <c r="L126" s="1"/>
      <c r="M126" s="1"/>
      <c r="N126" s="1"/>
      <c r="O126" s="1"/>
    </row>
    <row r="127" spans="1:15" s="45" customFormat="1" x14ac:dyDescent="0.25">
      <c r="A127" s="54"/>
      <c r="B127" s="78"/>
      <c r="C127" s="78"/>
      <c r="D127" s="1"/>
      <c r="E127" s="1"/>
      <c r="F127" s="1"/>
      <c r="G127" s="1"/>
      <c r="H127" s="1"/>
      <c r="I127"/>
      <c r="K127" s="1"/>
      <c r="L127" s="1"/>
      <c r="M127" s="1"/>
      <c r="N127" s="1"/>
      <c r="O127" s="1"/>
    </row>
    <row r="128" spans="1:15" s="45" customFormat="1" x14ac:dyDescent="0.25">
      <c r="A128" s="54"/>
      <c r="B128" s="78"/>
      <c r="C128" s="78"/>
      <c r="D128" s="1"/>
      <c r="E128" s="1"/>
      <c r="F128" s="1"/>
      <c r="G128" s="1"/>
      <c r="H128" s="1"/>
      <c r="I128"/>
      <c r="K128" s="1"/>
      <c r="L128" s="1"/>
      <c r="M128" s="1"/>
      <c r="N128" s="1"/>
      <c r="O128" s="1"/>
    </row>
    <row r="129" spans="1:15" s="45" customFormat="1" x14ac:dyDescent="0.25">
      <c r="A129" s="54"/>
      <c r="B129" s="78"/>
      <c r="C129" s="78"/>
      <c r="D129" s="1"/>
      <c r="E129" s="1"/>
      <c r="F129" s="1"/>
      <c r="G129" s="1"/>
      <c r="H129" s="1"/>
      <c r="I129"/>
      <c r="K129" s="1"/>
      <c r="L129" s="1"/>
      <c r="M129" s="1"/>
      <c r="N129" s="1"/>
      <c r="O129" s="1"/>
    </row>
    <row r="130" spans="1:15" s="45" customFormat="1" x14ac:dyDescent="0.25">
      <c r="A130" s="54"/>
      <c r="B130" s="78"/>
      <c r="C130" s="78"/>
      <c r="D130" s="1"/>
      <c r="E130" s="1"/>
      <c r="F130" s="1"/>
      <c r="G130" s="1"/>
      <c r="H130" s="1"/>
      <c r="I130"/>
      <c r="K130" s="1"/>
      <c r="L130" s="1"/>
      <c r="M130" s="1"/>
      <c r="N130" s="1"/>
      <c r="O130" s="1"/>
    </row>
    <row r="131" spans="1:15" s="45" customFormat="1" x14ac:dyDescent="0.25">
      <c r="A131" s="54"/>
      <c r="B131" s="78"/>
      <c r="C131" s="78"/>
      <c r="D131" s="1"/>
      <c r="E131" s="1"/>
      <c r="F131" s="1"/>
      <c r="G131" s="1"/>
      <c r="H131" s="1"/>
      <c r="I131"/>
      <c r="K131" s="1"/>
      <c r="L131" s="1"/>
      <c r="M131" s="1"/>
      <c r="N131" s="1"/>
      <c r="O131" s="1"/>
    </row>
    <row r="132" spans="1:15" s="45" customFormat="1" x14ac:dyDescent="0.25">
      <c r="A132" s="54"/>
      <c r="B132" s="78"/>
      <c r="C132" s="78"/>
      <c r="D132" s="1"/>
      <c r="E132" s="1"/>
      <c r="F132" s="1"/>
      <c r="G132" s="1"/>
      <c r="H132" s="1"/>
      <c r="I132"/>
      <c r="K132" s="1"/>
      <c r="L132" s="1"/>
      <c r="M132" s="1"/>
      <c r="N132" s="1"/>
      <c r="O132" s="1"/>
    </row>
    <row r="133" spans="1:15" s="45" customFormat="1" x14ac:dyDescent="0.25">
      <c r="A133" s="54"/>
      <c r="B133" s="78"/>
      <c r="C133" s="78"/>
      <c r="D133" s="1"/>
      <c r="E133" s="1"/>
      <c r="F133" s="1"/>
      <c r="G133" s="1"/>
      <c r="H133" s="1"/>
      <c r="I133"/>
      <c r="K133" s="1"/>
      <c r="L133" s="1"/>
      <c r="M133" s="1"/>
      <c r="N133" s="1"/>
      <c r="O133" s="1"/>
    </row>
    <row r="134" spans="1:15" s="45" customFormat="1" x14ac:dyDescent="0.25">
      <c r="A134" s="54"/>
      <c r="B134" s="78"/>
      <c r="C134" s="78"/>
      <c r="D134" s="1"/>
      <c r="E134" s="1"/>
      <c r="F134" s="1"/>
      <c r="G134" s="1"/>
      <c r="H134" s="1"/>
      <c r="I134"/>
      <c r="K134" s="1"/>
      <c r="L134" s="1"/>
      <c r="M134" s="1"/>
      <c r="N134" s="1"/>
      <c r="O134" s="1"/>
    </row>
    <row r="135" spans="1:15" s="45" customFormat="1" x14ac:dyDescent="0.25">
      <c r="A135" s="54"/>
      <c r="B135" s="78"/>
      <c r="C135" s="78"/>
      <c r="D135" s="1"/>
      <c r="E135" s="1"/>
      <c r="F135" s="1"/>
      <c r="G135" s="1"/>
      <c r="H135" s="1"/>
      <c r="I135"/>
      <c r="K135" s="1"/>
      <c r="L135" s="1"/>
      <c r="M135" s="1"/>
      <c r="N135" s="1"/>
      <c r="O135" s="1"/>
    </row>
    <row r="136" spans="1:15" s="45" customFormat="1" x14ac:dyDescent="0.25">
      <c r="A136" s="54"/>
      <c r="B136" s="78"/>
      <c r="C136" s="78"/>
      <c r="D136" s="1"/>
      <c r="E136" s="1"/>
      <c r="F136" s="1"/>
      <c r="G136" s="1"/>
      <c r="H136" s="1"/>
      <c r="I136"/>
      <c r="K136" s="1"/>
      <c r="L136" s="1"/>
      <c r="M136" s="1"/>
      <c r="N136" s="1"/>
      <c r="O136" s="1"/>
    </row>
    <row r="137" spans="1:15" s="45" customFormat="1" x14ac:dyDescent="0.25">
      <c r="A137" s="1"/>
      <c r="B137" s="78"/>
      <c r="C137" s="78"/>
      <c r="D137" s="1"/>
      <c r="E137" s="1"/>
      <c r="F137" s="1"/>
      <c r="G137" s="1"/>
      <c r="H137" s="1"/>
      <c r="I137"/>
      <c r="K137" s="1"/>
      <c r="L137" s="1"/>
      <c r="M137" s="1"/>
      <c r="N137" s="1"/>
      <c r="O137" s="1"/>
    </row>
    <row r="138" spans="1:15" s="45" customFormat="1" x14ac:dyDescent="0.25">
      <c r="A138" s="1"/>
      <c r="B138" s="78"/>
      <c r="C138" s="78"/>
      <c r="D138" s="1"/>
      <c r="E138" s="1"/>
      <c r="F138" s="1"/>
      <c r="G138" s="1"/>
      <c r="H138" s="1"/>
      <c r="I138"/>
      <c r="K138" s="1"/>
      <c r="L138" s="1"/>
      <c r="M138" s="1"/>
      <c r="N138" s="1"/>
      <c r="O138" s="1"/>
    </row>
    <row r="139" spans="1:15" s="45" customFormat="1" x14ac:dyDescent="0.25">
      <c r="A139" s="1"/>
      <c r="B139" s="78"/>
      <c r="C139" s="78"/>
      <c r="D139" s="1"/>
      <c r="E139" s="1"/>
      <c r="F139" s="1"/>
      <c r="G139" s="1"/>
      <c r="H139" s="1"/>
      <c r="I139"/>
      <c r="K139" s="1"/>
      <c r="L139" s="1"/>
      <c r="M139" s="1"/>
      <c r="N139" s="1"/>
      <c r="O139" s="1"/>
    </row>
    <row r="140" spans="1:15" s="45" customFormat="1" x14ac:dyDescent="0.25">
      <c r="A140" s="1"/>
      <c r="B140" s="78"/>
      <c r="C140" s="78"/>
      <c r="D140" s="1"/>
      <c r="E140" s="1"/>
      <c r="F140" s="1"/>
      <c r="G140" s="1"/>
      <c r="H140" s="1"/>
      <c r="I140"/>
      <c r="K140" s="1"/>
      <c r="L140" s="1"/>
      <c r="M140" s="1"/>
      <c r="N140" s="1"/>
      <c r="O140" s="1"/>
    </row>
    <row r="141" spans="1:15" s="45" customFormat="1" x14ac:dyDescent="0.25">
      <c r="A141" s="1"/>
      <c r="B141" s="78"/>
      <c r="C141" s="78"/>
      <c r="D141" s="1"/>
      <c r="E141" s="1"/>
      <c r="F141" s="1"/>
      <c r="G141" s="1"/>
      <c r="H141" s="1"/>
      <c r="I141"/>
      <c r="K141" s="1"/>
      <c r="L141" s="1"/>
      <c r="M141" s="1"/>
      <c r="N141" s="1"/>
      <c r="O141" s="1"/>
    </row>
    <row r="142" spans="1:15" s="45" customFormat="1" x14ac:dyDescent="0.25">
      <c r="A142" s="1"/>
      <c r="B142" s="78"/>
      <c r="C142" s="78"/>
      <c r="D142" s="1"/>
      <c r="E142" s="1"/>
      <c r="F142" s="1"/>
      <c r="G142" s="1"/>
      <c r="H142" s="1"/>
      <c r="I142"/>
      <c r="K142" s="1"/>
      <c r="L142" s="1"/>
      <c r="M142" s="1"/>
      <c r="N142" s="1"/>
      <c r="O142" s="1"/>
    </row>
    <row r="143" spans="1:15" s="45" customFormat="1" x14ac:dyDescent="0.25">
      <c r="A143" s="1"/>
      <c r="B143" s="78"/>
      <c r="C143" s="78"/>
      <c r="D143" s="1"/>
      <c r="E143" s="1"/>
      <c r="F143" s="1"/>
      <c r="G143" s="1"/>
      <c r="H143" s="1"/>
      <c r="I143"/>
      <c r="K143" s="1"/>
      <c r="L143" s="1"/>
      <c r="M143" s="1"/>
      <c r="N143" s="1"/>
      <c r="O143" s="1"/>
    </row>
    <row r="144" spans="1:15" s="45" customFormat="1" x14ac:dyDescent="0.25">
      <c r="A144" s="1"/>
      <c r="B144" s="78"/>
      <c r="C144" s="78"/>
      <c r="D144" s="1"/>
      <c r="E144" s="1"/>
      <c r="F144" s="1"/>
      <c r="G144" s="1"/>
      <c r="H144" s="1"/>
      <c r="I144"/>
      <c r="K144" s="1"/>
      <c r="L144" s="1"/>
      <c r="M144" s="1"/>
      <c r="N144" s="1"/>
      <c r="O144" s="1"/>
    </row>
    <row r="145" spans="1:15" s="45" customFormat="1" x14ac:dyDescent="0.25">
      <c r="A145" s="1"/>
      <c r="B145" s="78"/>
      <c r="C145" s="78"/>
      <c r="D145" s="1"/>
      <c r="E145" s="1"/>
      <c r="F145" s="1"/>
      <c r="G145" s="1"/>
      <c r="H145" s="1"/>
      <c r="I145"/>
      <c r="K145" s="1"/>
      <c r="L145" s="1"/>
      <c r="M145" s="1"/>
      <c r="N145" s="1"/>
      <c r="O145" s="1"/>
    </row>
    <row r="146" spans="1:15" s="45" customFormat="1" x14ac:dyDescent="0.25">
      <c r="A146" s="1"/>
      <c r="B146" s="78"/>
      <c r="C146" s="78"/>
      <c r="D146" s="1"/>
      <c r="E146" s="1"/>
      <c r="F146" s="1"/>
      <c r="G146" s="1"/>
      <c r="H146" s="1"/>
      <c r="I146"/>
      <c r="K146" s="1"/>
      <c r="L146" s="1"/>
      <c r="M146" s="1"/>
      <c r="N146" s="1"/>
      <c r="O146" s="1"/>
    </row>
    <row r="147" spans="1:15" s="45" customFormat="1" x14ac:dyDescent="0.25">
      <c r="A147" s="1"/>
      <c r="B147" s="78"/>
      <c r="C147" s="78"/>
      <c r="D147" s="1"/>
      <c r="E147" s="1"/>
      <c r="F147" s="1"/>
      <c r="G147" s="1"/>
      <c r="H147" s="1"/>
      <c r="I147"/>
      <c r="K147" s="1"/>
      <c r="L147" s="1"/>
      <c r="M147" s="1"/>
      <c r="N147" s="1"/>
      <c r="O147" s="1"/>
    </row>
    <row r="148" spans="1:15" s="45" customFormat="1" x14ac:dyDescent="0.25">
      <c r="A148" s="1"/>
      <c r="B148" s="78"/>
      <c r="C148" s="78"/>
      <c r="D148" s="1"/>
      <c r="E148" s="1"/>
      <c r="F148" s="1"/>
      <c r="G148" s="1"/>
      <c r="H148" s="1"/>
      <c r="I148"/>
      <c r="K148" s="1"/>
      <c r="L148" s="1"/>
      <c r="M148" s="1"/>
      <c r="N148" s="1"/>
      <c r="O148" s="1"/>
    </row>
    <row r="149" spans="1:15" s="45" customFormat="1" x14ac:dyDescent="0.25">
      <c r="A149" s="1"/>
      <c r="B149" s="78"/>
      <c r="C149" s="78"/>
      <c r="D149" s="1"/>
      <c r="E149" s="1"/>
      <c r="F149" s="1"/>
      <c r="G149" s="1"/>
      <c r="H149" s="1"/>
      <c r="I149"/>
      <c r="K149" s="1"/>
      <c r="L149" s="1"/>
      <c r="M149" s="1"/>
      <c r="N149" s="1"/>
      <c r="O149" s="1"/>
    </row>
    <row r="150" spans="1:15" s="45" customFormat="1" x14ac:dyDescent="0.25">
      <c r="A150" s="1"/>
      <c r="B150" s="78"/>
      <c r="C150" s="78"/>
      <c r="D150" s="1"/>
      <c r="E150" s="1"/>
      <c r="F150" s="1"/>
      <c r="G150" s="1"/>
      <c r="H150" s="1"/>
      <c r="I150"/>
      <c r="K150" s="1"/>
      <c r="L150" s="1"/>
      <c r="M150" s="1"/>
      <c r="N150" s="1"/>
      <c r="O150" s="1"/>
    </row>
    <row r="151" spans="1:15" s="45" customFormat="1" x14ac:dyDescent="0.25">
      <c r="A151" s="1"/>
      <c r="B151" s="78"/>
      <c r="C151" s="78"/>
      <c r="D151" s="1"/>
      <c r="E151" s="1"/>
      <c r="F151" s="1"/>
      <c r="G151" s="1"/>
      <c r="H151" s="1"/>
      <c r="I151"/>
      <c r="K151" s="1"/>
      <c r="L151" s="1"/>
      <c r="M151" s="1"/>
      <c r="N151" s="1"/>
      <c r="O151" s="1"/>
    </row>
    <row r="152" spans="1:15" s="45" customFormat="1" x14ac:dyDescent="0.25">
      <c r="A152" s="1"/>
      <c r="B152" s="78"/>
      <c r="C152" s="78"/>
      <c r="D152" s="1"/>
      <c r="E152" s="1"/>
      <c r="F152" s="1"/>
      <c r="G152" s="1"/>
      <c r="H152" s="1"/>
      <c r="I152"/>
      <c r="K152" s="1"/>
      <c r="L152" s="1"/>
      <c r="M152" s="1"/>
      <c r="N152" s="1"/>
      <c r="O152" s="1"/>
    </row>
    <row r="153" spans="1:15" s="45" customFormat="1" x14ac:dyDescent="0.25">
      <c r="A153" s="1"/>
      <c r="B153" s="78"/>
      <c r="C153" s="78"/>
      <c r="D153" s="1"/>
      <c r="E153" s="1"/>
      <c r="F153" s="1"/>
      <c r="G153" s="1"/>
      <c r="H153" s="1"/>
      <c r="I153"/>
      <c r="K153" s="1"/>
      <c r="L153" s="1"/>
      <c r="M153" s="1"/>
      <c r="N153" s="1"/>
      <c r="O153" s="1"/>
    </row>
    <row r="154" spans="1:15" s="45" customFormat="1" x14ac:dyDescent="0.25">
      <c r="A154" s="1"/>
      <c r="B154" s="78"/>
      <c r="C154" s="78"/>
      <c r="D154" s="1"/>
      <c r="E154" s="1"/>
      <c r="F154" s="1"/>
      <c r="G154" s="1"/>
      <c r="H154" s="1"/>
      <c r="I154"/>
      <c r="K154" s="1"/>
      <c r="L154" s="1"/>
      <c r="M154" s="1"/>
      <c r="N154" s="1"/>
      <c r="O154" s="1"/>
    </row>
    <row r="155" spans="1:15" s="45" customFormat="1" x14ac:dyDescent="0.25">
      <c r="A155" s="1"/>
      <c r="B155" s="78"/>
      <c r="C155" s="78"/>
      <c r="D155" s="1"/>
      <c r="E155" s="1"/>
      <c r="F155" s="1"/>
      <c r="G155" s="1"/>
      <c r="H155" s="1"/>
      <c r="I155"/>
      <c r="K155" s="1"/>
      <c r="L155" s="1"/>
      <c r="M155" s="1"/>
      <c r="N155" s="1"/>
      <c r="O155" s="1"/>
    </row>
    <row r="156" spans="1:15" s="45" customFormat="1" x14ac:dyDescent="0.25">
      <c r="A156" s="1"/>
      <c r="B156" s="78"/>
      <c r="C156" s="78"/>
      <c r="D156" s="1"/>
      <c r="E156" s="1"/>
      <c r="F156" s="1"/>
      <c r="G156" s="1"/>
      <c r="H156" s="1"/>
      <c r="I156"/>
      <c r="K156" s="1"/>
      <c r="L156" s="1"/>
      <c r="M156" s="1"/>
      <c r="N156" s="1"/>
      <c r="O156" s="1"/>
    </row>
    <row r="157" spans="1:15" s="45" customFormat="1" x14ac:dyDescent="0.25">
      <c r="A157" s="1"/>
      <c r="B157" s="78"/>
      <c r="C157" s="78"/>
      <c r="D157" s="1"/>
      <c r="E157" s="1"/>
      <c r="F157" s="1"/>
      <c r="G157" s="1"/>
      <c r="H157" s="1"/>
      <c r="I157"/>
      <c r="K157" s="1"/>
      <c r="L157" s="1"/>
      <c r="M157" s="1"/>
      <c r="N157" s="1"/>
      <c r="O157" s="1"/>
    </row>
    <row r="158" spans="1:15" s="45" customFormat="1" x14ac:dyDescent="0.25">
      <c r="A158" s="1"/>
      <c r="B158" s="78"/>
      <c r="C158" s="78"/>
      <c r="D158" s="1"/>
      <c r="E158" s="1"/>
      <c r="F158" s="1"/>
      <c r="G158" s="1"/>
      <c r="H158" s="1"/>
      <c r="I158"/>
      <c r="K158" s="1"/>
      <c r="L158" s="1"/>
      <c r="M158" s="1"/>
      <c r="N158" s="1"/>
      <c r="O158" s="1"/>
    </row>
    <row r="159" spans="1:15" s="45" customFormat="1" x14ac:dyDescent="0.25">
      <c r="A159" s="1"/>
      <c r="B159" s="78"/>
      <c r="C159" s="78"/>
      <c r="D159" s="1"/>
      <c r="E159" s="1"/>
      <c r="F159" s="1"/>
      <c r="G159" s="1"/>
      <c r="H159" s="1"/>
      <c r="I159"/>
      <c r="K159" s="1"/>
      <c r="L159" s="1"/>
      <c r="M159" s="1"/>
      <c r="N159" s="1"/>
      <c r="O159" s="1"/>
    </row>
    <row r="160" spans="1:15" s="45" customFormat="1" x14ac:dyDescent="0.25">
      <c r="A160" s="1"/>
      <c r="B160" s="78"/>
      <c r="C160" s="78"/>
      <c r="D160" s="1"/>
      <c r="E160" s="1"/>
      <c r="F160" s="1"/>
      <c r="G160" s="1"/>
      <c r="H160" s="1"/>
      <c r="I160"/>
      <c r="K160" s="1"/>
      <c r="L160" s="1"/>
      <c r="M160" s="1"/>
      <c r="N160" s="1"/>
      <c r="O160" s="1"/>
    </row>
    <row r="161" spans="1:15" s="45" customFormat="1" x14ac:dyDescent="0.25">
      <c r="A161" s="1"/>
      <c r="B161" s="78"/>
      <c r="C161" s="78"/>
      <c r="D161" s="1"/>
      <c r="E161" s="1"/>
      <c r="F161" s="1"/>
      <c r="G161" s="1"/>
      <c r="H161" s="1"/>
      <c r="I161"/>
      <c r="K161" s="1"/>
      <c r="L161" s="1"/>
      <c r="M161" s="1"/>
      <c r="N161" s="1"/>
      <c r="O161" s="1"/>
    </row>
    <row r="162" spans="1:15" s="45" customFormat="1" x14ac:dyDescent="0.25">
      <c r="A162" s="1"/>
      <c r="B162" s="78"/>
      <c r="C162" s="78"/>
      <c r="D162" s="1"/>
      <c r="E162" s="1"/>
      <c r="F162" s="1"/>
      <c r="G162" s="1"/>
      <c r="H162" s="1"/>
      <c r="I162"/>
      <c r="K162" s="1"/>
      <c r="L162" s="1"/>
      <c r="M162" s="1"/>
      <c r="N162" s="1"/>
      <c r="O162" s="1"/>
    </row>
    <row r="163" spans="1:15" s="45" customFormat="1" x14ac:dyDescent="0.25">
      <c r="A163" s="1"/>
      <c r="B163" s="78"/>
      <c r="C163" s="78"/>
      <c r="D163" s="1"/>
      <c r="E163" s="1"/>
      <c r="F163" s="1"/>
      <c r="G163" s="1"/>
      <c r="H163" s="1"/>
      <c r="I163"/>
      <c r="K163" s="1"/>
      <c r="L163" s="1"/>
      <c r="M163" s="1"/>
      <c r="N163" s="1"/>
      <c r="O163" s="1"/>
    </row>
    <row r="164" spans="1:15" s="45" customFormat="1" x14ac:dyDescent="0.25">
      <c r="A164" s="1"/>
      <c r="B164" s="78"/>
      <c r="C164" s="78"/>
      <c r="D164" s="1"/>
      <c r="E164" s="1"/>
      <c r="F164" s="1"/>
      <c r="G164" s="1"/>
      <c r="H164" s="1"/>
      <c r="I164"/>
      <c r="K164" s="1"/>
      <c r="L164" s="1"/>
      <c r="M164" s="1"/>
      <c r="N164" s="1"/>
      <c r="O164" s="1"/>
    </row>
    <row r="165" spans="1:15" s="45" customFormat="1" x14ac:dyDescent="0.25">
      <c r="A165" s="1"/>
      <c r="B165" s="78"/>
      <c r="C165" s="78"/>
      <c r="D165" s="1"/>
      <c r="E165" s="1"/>
      <c r="F165" s="1"/>
      <c r="G165" s="1"/>
      <c r="H165" s="1"/>
      <c r="I165"/>
      <c r="K165" s="1"/>
      <c r="L165" s="1"/>
      <c r="M165" s="1"/>
      <c r="N165" s="1"/>
      <c r="O165" s="1"/>
    </row>
    <row r="166" spans="1:15" s="45" customFormat="1" x14ac:dyDescent="0.25">
      <c r="A166" s="1"/>
      <c r="B166" s="78"/>
      <c r="C166" s="78"/>
      <c r="D166" s="1"/>
      <c r="E166" s="1"/>
      <c r="F166" s="1"/>
      <c r="G166" s="1"/>
      <c r="H166" s="1"/>
      <c r="I166"/>
      <c r="K166" s="1"/>
      <c r="L166" s="1"/>
      <c r="M166" s="1"/>
      <c r="N166" s="1"/>
      <c r="O166" s="1"/>
    </row>
    <row r="167" spans="1:15" s="45" customFormat="1" x14ac:dyDescent="0.25">
      <c r="A167" s="1"/>
      <c r="B167" s="78"/>
      <c r="C167" s="78"/>
      <c r="D167" s="1"/>
      <c r="E167" s="1"/>
      <c r="F167" s="1"/>
      <c r="G167" s="1"/>
      <c r="H167" s="1"/>
      <c r="I167"/>
      <c r="K167" s="1"/>
      <c r="L167" s="1"/>
      <c r="M167" s="1"/>
      <c r="N167" s="1"/>
      <c r="O167" s="1"/>
    </row>
    <row r="168" spans="1:15" s="45" customFormat="1" x14ac:dyDescent="0.25">
      <c r="A168" s="1"/>
      <c r="B168" s="78"/>
      <c r="C168" s="78"/>
      <c r="D168" s="1"/>
      <c r="E168" s="1"/>
      <c r="F168" s="1"/>
      <c r="G168" s="1"/>
      <c r="H168" s="1"/>
      <c r="I168"/>
      <c r="K168" s="1"/>
      <c r="L168" s="1"/>
      <c r="M168" s="1"/>
      <c r="N168" s="1"/>
      <c r="O168" s="1"/>
    </row>
    <row r="169" spans="1:15" s="45" customFormat="1" x14ac:dyDescent="0.25">
      <c r="A169" s="1"/>
      <c r="B169" s="78"/>
      <c r="C169" s="78"/>
      <c r="D169" s="1"/>
      <c r="E169" s="1"/>
      <c r="F169" s="1"/>
      <c r="G169" s="1"/>
      <c r="H169" s="1"/>
      <c r="I169"/>
      <c r="K169" s="1"/>
      <c r="L169" s="1"/>
      <c r="M169" s="1"/>
      <c r="N169" s="1"/>
      <c r="O169" s="1"/>
    </row>
    <row r="170" spans="1:15" s="45" customFormat="1" x14ac:dyDescent="0.25">
      <c r="A170" s="1"/>
      <c r="B170" s="78"/>
      <c r="C170" s="78"/>
      <c r="D170" s="1"/>
      <c r="E170" s="1"/>
      <c r="F170" s="1"/>
      <c r="G170" s="1"/>
      <c r="H170" s="1"/>
      <c r="I170"/>
      <c r="K170" s="1"/>
      <c r="L170" s="1"/>
      <c r="M170" s="1"/>
      <c r="N170" s="1"/>
      <c r="O170" s="1"/>
    </row>
    <row r="171" spans="1:15" s="45" customFormat="1" x14ac:dyDescent="0.25">
      <c r="A171" s="1"/>
      <c r="B171" s="78"/>
      <c r="C171" s="78"/>
      <c r="D171" s="1"/>
      <c r="E171" s="1"/>
      <c r="F171" s="1"/>
      <c r="G171" s="1"/>
      <c r="H171" s="1"/>
      <c r="I171"/>
      <c r="K171" s="1"/>
      <c r="L171" s="1"/>
      <c r="M171" s="1"/>
      <c r="N171" s="1"/>
      <c r="O171" s="1"/>
    </row>
    <row r="172" spans="1:15" s="45" customFormat="1" x14ac:dyDescent="0.25">
      <c r="A172" s="1"/>
      <c r="B172" s="78"/>
      <c r="C172" s="78"/>
      <c r="D172" s="1"/>
      <c r="E172" s="1"/>
      <c r="F172" s="1"/>
      <c r="G172" s="1"/>
      <c r="H172" s="1"/>
      <c r="I172"/>
      <c r="K172" s="1"/>
      <c r="L172" s="1"/>
      <c r="M172" s="1"/>
      <c r="N172" s="1"/>
      <c r="O172" s="1"/>
    </row>
    <row r="173" spans="1:15" s="45" customFormat="1" x14ac:dyDescent="0.25">
      <c r="A173" s="1"/>
      <c r="B173" s="78"/>
      <c r="C173" s="78"/>
      <c r="D173" s="1"/>
      <c r="E173" s="1"/>
      <c r="F173" s="1"/>
      <c r="G173" s="1"/>
      <c r="H173" s="1"/>
      <c r="I173"/>
      <c r="K173" s="1"/>
      <c r="L173" s="1"/>
      <c r="M173" s="1"/>
      <c r="N173" s="1"/>
      <c r="O173" s="1"/>
    </row>
    <row r="174" spans="1:15" s="45" customFormat="1" x14ac:dyDescent="0.25">
      <c r="A174" s="1"/>
      <c r="B174" s="78"/>
      <c r="C174" s="78"/>
      <c r="D174" s="1"/>
      <c r="E174" s="1"/>
      <c r="F174" s="1"/>
      <c r="G174" s="1"/>
      <c r="H174" s="1"/>
      <c r="I174"/>
      <c r="K174" s="1"/>
      <c r="L174" s="1"/>
      <c r="M174" s="1"/>
      <c r="N174" s="1"/>
      <c r="O174" s="1"/>
    </row>
    <row r="175" spans="1:15" s="45" customFormat="1" x14ac:dyDescent="0.25">
      <c r="A175" s="1"/>
      <c r="B175" s="78"/>
      <c r="C175" s="78"/>
      <c r="D175" s="1"/>
      <c r="E175" s="1"/>
      <c r="F175" s="1"/>
      <c r="G175" s="1"/>
      <c r="H175" s="1"/>
      <c r="I175"/>
      <c r="K175" s="1"/>
      <c r="L175" s="1"/>
      <c r="M175" s="1"/>
      <c r="N175" s="1"/>
      <c r="O175" s="1"/>
    </row>
    <row r="176" spans="1:15" s="45" customFormat="1" x14ac:dyDescent="0.25">
      <c r="A176" s="1"/>
      <c r="B176" s="78"/>
      <c r="C176" s="78"/>
      <c r="D176" s="1"/>
      <c r="E176" s="1"/>
      <c r="F176" s="1"/>
      <c r="G176" s="1"/>
      <c r="H176" s="1"/>
      <c r="I176"/>
      <c r="K176" s="1"/>
      <c r="L176" s="1"/>
      <c r="M176" s="1"/>
      <c r="N176" s="1"/>
      <c r="O176" s="1"/>
    </row>
    <row r="177" spans="1:15" s="45" customFormat="1" x14ac:dyDescent="0.25">
      <c r="A177" s="1"/>
      <c r="B177" s="78"/>
      <c r="C177" s="78"/>
      <c r="D177" s="1"/>
      <c r="E177" s="1"/>
      <c r="F177" s="1"/>
      <c r="G177" s="1"/>
      <c r="H177" s="1"/>
      <c r="I177"/>
      <c r="K177" s="1"/>
      <c r="L177" s="1"/>
      <c r="M177" s="1"/>
      <c r="N177" s="1"/>
      <c r="O177" s="1"/>
    </row>
    <row r="178" spans="1:15" s="45" customFormat="1" x14ac:dyDescent="0.25">
      <c r="A178" s="1"/>
      <c r="B178" s="78"/>
      <c r="C178" s="78"/>
      <c r="D178" s="1"/>
      <c r="E178" s="1"/>
      <c r="F178" s="1"/>
      <c r="G178" s="1"/>
      <c r="H178" s="1"/>
      <c r="I178"/>
      <c r="K178" s="1"/>
      <c r="L178" s="1"/>
      <c r="M178" s="1"/>
      <c r="N178" s="1"/>
      <c r="O178" s="1"/>
    </row>
    <row r="179" spans="1:15" s="45" customFormat="1" x14ac:dyDescent="0.25">
      <c r="A179" s="1"/>
      <c r="B179" s="78"/>
      <c r="C179" s="78"/>
      <c r="D179" s="1"/>
      <c r="E179" s="1"/>
      <c r="F179" s="1"/>
      <c r="G179" s="1"/>
      <c r="H179" s="1"/>
      <c r="I179"/>
      <c r="K179" s="1"/>
      <c r="L179" s="1"/>
      <c r="M179" s="1"/>
      <c r="N179" s="1"/>
      <c r="O179" s="1"/>
    </row>
    <row r="180" spans="1:15" s="45" customFormat="1" x14ac:dyDescent="0.25">
      <c r="A180" s="1"/>
      <c r="B180" s="78"/>
      <c r="C180" s="78"/>
      <c r="D180" s="1"/>
      <c r="E180" s="1"/>
      <c r="F180" s="1"/>
      <c r="G180" s="1"/>
      <c r="H180" s="1"/>
      <c r="I180"/>
      <c r="K180" s="1"/>
      <c r="L180" s="1"/>
      <c r="M180" s="1"/>
      <c r="N180" s="1"/>
      <c r="O180" s="1"/>
    </row>
    <row r="181" spans="1:15" s="45" customFormat="1" x14ac:dyDescent="0.25">
      <c r="A181" s="1"/>
      <c r="B181" s="78"/>
      <c r="C181" s="78"/>
      <c r="D181" s="1"/>
      <c r="E181" s="1"/>
      <c r="F181" s="1"/>
      <c r="G181" s="1"/>
      <c r="H181" s="1"/>
      <c r="I181"/>
      <c r="K181" s="1"/>
      <c r="L181" s="1"/>
      <c r="M181" s="1"/>
      <c r="N181" s="1"/>
      <c r="O181" s="1"/>
    </row>
    <row r="182" spans="1:15" s="45" customFormat="1" x14ac:dyDescent="0.25">
      <c r="A182" s="1"/>
      <c r="B182" s="78"/>
      <c r="C182" s="78"/>
      <c r="D182" s="1"/>
      <c r="E182" s="1"/>
      <c r="F182" s="1"/>
      <c r="G182" s="1"/>
      <c r="H182" s="1"/>
      <c r="I182"/>
      <c r="K182" s="1"/>
      <c r="L182" s="1"/>
      <c r="M182" s="1"/>
      <c r="N182" s="1"/>
      <c r="O182" s="1"/>
    </row>
    <row r="183" spans="1:15" s="45" customFormat="1" x14ac:dyDescent="0.25">
      <c r="A183" s="1"/>
      <c r="B183" s="78"/>
      <c r="C183" s="78"/>
      <c r="D183" s="1"/>
      <c r="E183" s="1"/>
      <c r="F183" s="1"/>
      <c r="G183" s="1"/>
      <c r="H183" s="1"/>
      <c r="I183"/>
      <c r="K183" s="1"/>
      <c r="L183" s="1"/>
      <c r="M183" s="1"/>
      <c r="N183" s="1"/>
      <c r="O183" s="1"/>
    </row>
  </sheetData>
  <mergeCells count="39">
    <mergeCell ref="A12:L12"/>
    <mergeCell ref="A1:L1"/>
    <mergeCell ref="A2:L2"/>
    <mergeCell ref="A3:L3"/>
    <mergeCell ref="A4:L4"/>
    <mergeCell ref="A5:L5"/>
    <mergeCell ref="A6:L6"/>
    <mergeCell ref="A7:L7"/>
    <mergeCell ref="A8:L8"/>
    <mergeCell ref="A9:L9"/>
    <mergeCell ref="A10:L10"/>
    <mergeCell ref="A11:L11"/>
    <mergeCell ref="A15:G15"/>
    <mergeCell ref="A21:A22"/>
    <mergeCell ref="B21:B22"/>
    <mergeCell ref="C21:C22"/>
    <mergeCell ref="D21:D22"/>
    <mergeCell ref="E21:E22"/>
    <mergeCell ref="F21:F22"/>
    <mergeCell ref="G21:G22"/>
    <mergeCell ref="A101:E101"/>
    <mergeCell ref="F101:L101"/>
    <mergeCell ref="H21:H22"/>
    <mergeCell ref="I21:I22"/>
    <mergeCell ref="J21:J22"/>
    <mergeCell ref="K21:K22"/>
    <mergeCell ref="L21:L22"/>
    <mergeCell ref="A87:F87"/>
    <mergeCell ref="G87:L87"/>
    <mergeCell ref="A97:D97"/>
    <mergeCell ref="E97:H97"/>
    <mergeCell ref="I97:L97"/>
    <mergeCell ref="A98:E98"/>
    <mergeCell ref="F98:L98"/>
    <mergeCell ref="A102:E102"/>
    <mergeCell ref="F102:L102"/>
    <mergeCell ref="A103:D103"/>
    <mergeCell ref="E103:H103"/>
    <mergeCell ref="I103:L103"/>
  </mergeCells>
  <conditionalFormatting sqref="B1:B1048576">
    <cfRule type="duplicateValues" dxfId="5" priority="1"/>
  </conditionalFormatting>
  <conditionalFormatting sqref="B2">
    <cfRule type="duplicateValues" dxfId="4" priority="4"/>
  </conditionalFormatting>
  <conditionalFormatting sqref="B3">
    <cfRule type="duplicateValues" dxfId="3" priority="3"/>
  </conditionalFormatting>
  <conditionalFormatting sqref="B4">
    <cfRule type="duplicateValues" dxfId="2" priority="2"/>
  </conditionalFormatting>
  <conditionalFormatting sqref="B87:B1048576 B1 B6:B7 B9:B11 B13:B85">
    <cfRule type="duplicateValues" dxfId="1" priority="5"/>
  </conditionalFormatting>
  <conditionalFormatting sqref="B23:B85">
    <cfRule type="duplicateValues" dxfId="0" priority="1451"/>
  </conditionalFormatting>
  <printOptions horizontalCentered="1"/>
  <pageMargins left="0.39370078740157483" right="0.39370078740157483" top="0.98425196850393704" bottom="0.55118110236220474" header="0.31496062992125984" footer="0.31496062992125984"/>
  <pageSetup paperSize="9" scale="6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групп гонка</vt:lpstr>
      <vt:lpstr>'групп гонка'!Заголовки_для_печати</vt:lpstr>
      <vt:lpstr>'групп гонка'!Область_печати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Арсен</cp:lastModifiedBy>
  <cp:lastPrinted>2023-04-19T12:39:51Z</cp:lastPrinted>
  <dcterms:created xsi:type="dcterms:W3CDTF">1996-10-08T23:32:33Z</dcterms:created>
  <dcterms:modified xsi:type="dcterms:W3CDTF">2023-10-05T11:23:05Z</dcterms:modified>
</cp:coreProperties>
</file>