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7 этап\Протоколы ФВСР\Гонка на время\"/>
    </mc:Choice>
  </mc:AlternateContent>
  <xr:revisionPtr revIDLastSave="0" documentId="13_ncr:1_{1C4F6E3E-8C4F-464B-AA2B-E690135E960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время'!$A$1:$K$53</definedName>
  </definedNames>
  <calcPr calcId="191029"/>
</workbook>
</file>

<file path=xl/calcChain.xml><?xml version="1.0" encoding="utf-8"?>
<calcChain xmlns="http://schemas.openxmlformats.org/spreadsheetml/2006/main">
  <c r="H43" i="106" l="1"/>
  <c r="K45" i="106"/>
  <c r="K44" i="106"/>
  <c r="K43" i="106"/>
  <c r="K42" i="106"/>
  <c r="H45" i="106" l="1"/>
  <c r="H44" i="106" l="1"/>
  <c r="H42" i="106"/>
  <c r="K41" i="106"/>
  <c r="K40" i="106"/>
  <c r="K39" i="106"/>
  <c r="H41" i="106" l="1"/>
  <c r="H40" i="106" s="1"/>
  <c r="I53" i="106" l="1"/>
  <c r="E53" i="106"/>
  <c r="A53" i="106"/>
</calcChain>
</file>

<file path=xl/sharedStrings.xml><?xml version="1.0" encoding="utf-8"?>
<sst xmlns="http://schemas.openxmlformats.org/spreadsheetml/2006/main" count="172" uniqueCount="142">
  <si>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</si>
  <si>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</si>
  <si>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</si>
  <si>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</si>
  <si>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</si>
  <si>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</si>
  <si>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</si>
  <si>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</si>
  <si>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</si>
  <si>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</si>
  <si>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</si>
  <si>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</si>
  <si>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</si>
  <si>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</si>
  <si>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</si>
  <si>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</si>
  <si>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</si>
  <si>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</si>
  <si>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</si>
  <si>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</si>
  <si>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</si>
  <si>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</si>
  <si>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</si>
  <si>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</si>
  <si>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</si>
  <si>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</si>
  <si>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</si>
  <si>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</si>
  <si>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</si>
  <si>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</si>
  <si>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</si>
  <si>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</si>
  <si>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</si>
  <si>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</si>
  <si>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</si>
  <si>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</si>
  <si>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</si>
  <si>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</si>
  <si>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</si>
  <si>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</si>
  <si>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</si>
  <si>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</si>
  <si>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</si>
  <si>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</si>
  <si>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</si>
  <si>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</si>
  <si>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</si>
  <si>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</si>
  <si>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</si>
  <si>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</si>
  <si>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</si>
  <si>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</si>
  <si>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</si>
  <si>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</si>
  <si>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</si>
  <si>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</si>
  <si>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</si>
  <si>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</si>
  <si>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Девушки 15-16 лет</t>
  </si>
  <si>
    <t>ЧЕРНЫШОВ М.Ю. (г.Пенза)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</si>
  <si>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</si>
  <si>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</si>
  <si>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</si>
  <si>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18 июля 2024г.</t>
  </si>
  <si>
    <t>№ ЕКП 2024:2008130021019382</t>
  </si>
  <si>
    <t>450 м</t>
  </si>
  <si>
    <t>63</t>
  </si>
  <si>
    <t>10093066430</t>
  </si>
  <si>
    <t>Бусарова Дарья</t>
  </si>
  <si>
    <t>03.04.2008</t>
  </si>
  <si>
    <t>Мордовия</t>
  </si>
  <si>
    <t>0:00:41,66</t>
  </si>
  <si>
    <t>648</t>
  </si>
  <si>
    <t>10094915692</t>
  </si>
  <si>
    <t>Ручьева Дарья</t>
  </si>
  <si>
    <t>17.03.2008</t>
  </si>
  <si>
    <t>Москва</t>
  </si>
  <si>
    <t>0:00:41,85</t>
  </si>
  <si>
    <t>23</t>
  </si>
  <si>
    <t>10091230096</t>
  </si>
  <si>
    <t>Богачева Виктория</t>
  </si>
  <si>
    <t>12.03.2008</t>
  </si>
  <si>
    <t>0:00:42,03</t>
  </si>
  <si>
    <t>31</t>
  </si>
  <si>
    <t>10090062561</t>
  </si>
  <si>
    <t>Зеленина Кира</t>
  </si>
  <si>
    <t>06.11.2008</t>
  </si>
  <si>
    <t>0:00:42,41</t>
  </si>
  <si>
    <t>505</t>
  </si>
  <si>
    <t>10091229288</t>
  </si>
  <si>
    <t>Карпова Анастасия</t>
  </si>
  <si>
    <t>30.10.2009</t>
  </si>
  <si>
    <t>0:00:42,66</t>
  </si>
  <si>
    <t>333</t>
  </si>
  <si>
    <t>10075130928</t>
  </si>
  <si>
    <t>Шидловская Ярослава</t>
  </si>
  <si>
    <t>16.09.2009</t>
  </si>
  <si>
    <t>0:00:42,67</t>
  </si>
  <si>
    <t>829</t>
  </si>
  <si>
    <t>10062501023</t>
  </si>
  <si>
    <t>Сахатова Алина</t>
  </si>
  <si>
    <t>12.12.2009</t>
  </si>
  <si>
    <t>Санкт-Петербург</t>
  </si>
  <si>
    <t>0:00:43,03</t>
  </si>
  <si>
    <t>55</t>
  </si>
  <si>
    <t>10090414084</t>
  </si>
  <si>
    <t>Кручинкина Лилия</t>
  </si>
  <si>
    <t>01.11.2009</t>
  </si>
  <si>
    <t>0:00:44,37</t>
  </si>
  <si>
    <t>883</t>
  </si>
  <si>
    <t>10110290084</t>
  </si>
  <si>
    <t>Трошкина Дарья</t>
  </si>
  <si>
    <t>13.02.2008</t>
  </si>
  <si>
    <t>0:00:45,13</t>
  </si>
  <si>
    <t>515</t>
  </si>
  <si>
    <t>10096913791</t>
  </si>
  <si>
    <t>Павленко Эвелина</t>
  </si>
  <si>
    <t>03.12.2009</t>
  </si>
  <si>
    <t>0:00:45,15</t>
  </si>
  <si>
    <t>48</t>
  </si>
  <si>
    <t>10116086449</t>
  </si>
  <si>
    <t>Кащук Валерия</t>
  </si>
  <si>
    <t>27.02.2008</t>
  </si>
  <si>
    <t>0:00:45,71</t>
  </si>
  <si>
    <t>178</t>
  </si>
  <si>
    <t>10144262828</t>
  </si>
  <si>
    <t>Любушкина Елизавета</t>
  </si>
  <si>
    <t>18.12.2008</t>
  </si>
  <si>
    <t>0:00:47,87</t>
  </si>
  <si>
    <t>74</t>
  </si>
  <si>
    <t>10128501136</t>
  </si>
  <si>
    <t>Белякова Варвара</t>
  </si>
  <si>
    <t>15.05.2009</t>
  </si>
  <si>
    <t>НС</t>
  </si>
  <si>
    <t>75</t>
  </si>
  <si>
    <t>10095123537</t>
  </si>
  <si>
    <t>Ткачук Мария</t>
  </si>
  <si>
    <t>12.11.2009</t>
  </si>
  <si>
    <t>76</t>
  </si>
  <si>
    <t>10102500890</t>
  </si>
  <si>
    <t>Учкина Анна</t>
  </si>
  <si>
    <t>24.04.2009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</si>
</sst>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12" fillId="0" borderId="29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21" xfId="2" applyFont="1" applyBorder="1" applyAlignment="1">
      <alignment horizontal="right" vertical="center" wrapText="1"/>
    </xf>
    <xf numFmtId="0" fontId="8" fillId="0" borderId="22" xfId="2" applyFont="1" applyBorder="1" applyAlignment="1">
      <alignment horizontal="right" vertical="center" wrapText="1"/>
    </xf>
    <xf numFmtId="0" fontId="10" fillId="0" borderId="21" xfId="2" applyFont="1" applyBorder="1" applyAlignment="1">
      <alignment horizontal="right" vertical="center"/>
    </xf>
    <xf numFmtId="0" fontId="10" fillId="0" borderId="29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1" xfId="2" applyFont="1" applyBorder="1" applyAlignment="1">
      <alignment horizontal="left" vertical="center"/>
    </xf>
    <xf numFmtId="0" fontId="12" fillId="0" borderId="21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писок участников" xfId="8" xr:uid="{00000000-0005-0000-0000-000007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698500</xdr:colOff>
      <xdr:row>0</xdr:row>
      <xdr:rowOff>158115</xdr:rowOff>
    </xdr:from>
    <xdr:to>
      <xdr:col>11</xdr:col>
      <xdr:colOff>382059</xdr:colOff>
      <xdr:row>4</xdr:row>
      <xdr:rowOff>104208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840" y="158115"/>
          <a:ext cx="1550035" cy="100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99484</xdr:colOff>
      <xdr:row>4</xdr:row>
      <xdr:rowOff>19050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7"/>
  <sheetViews>
    <sheetView tabSelected="1" view="pageBreakPreview" topLeftCell="A28" zoomScale="90" zoomScaleNormal="70" zoomScaleSheetLayoutView="90" zoomScalePageLayoutView="50" workbookViewId="0">
      <selection activeCell="J32" sqref="J32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23.6640625" style="1" customWidth="1"/>
    <col min="5" max="5" width="15.109375" style="10" customWidth="1"/>
    <col min="6" max="6" width="11.33203125" style="1" customWidth="1"/>
    <col min="7" max="7" width="27.6640625" style="1" customWidth="1"/>
    <col min="8" max="8" width="15.33203125" style="20" customWidth="1"/>
    <col min="9" max="9" width="5.5546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52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53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9" t="s">
        <v>50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25" t="s">
        <v>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25" t="s">
        <v>58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.25" customHeight="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94" t="s">
        <v>54</v>
      </c>
      <c r="B13" s="95"/>
      <c r="C13" s="95"/>
      <c r="D13" s="95"/>
      <c r="E13" s="2"/>
      <c r="F13" s="92" t="s">
        <v>62</v>
      </c>
      <c r="G13" s="92"/>
      <c r="H13" s="11"/>
      <c r="I13" s="11"/>
      <c r="J13" s="3"/>
      <c r="K13" s="4" t="s">
        <v>44</v>
      </c>
    </row>
    <row r="14" spans="1:11" ht="15.6" x14ac:dyDescent="0.25">
      <c r="A14" s="96" t="s">
        <v>63</v>
      </c>
      <c r="B14" s="97"/>
      <c r="C14" s="97"/>
      <c r="D14" s="97"/>
      <c r="E14" s="5"/>
      <c r="F14" s="30" t="s">
        <v>56</v>
      </c>
      <c r="G14" s="30"/>
      <c r="H14" s="12"/>
      <c r="I14" s="12"/>
      <c r="J14" s="6"/>
      <c r="K14" s="7" t="s">
        <v>64</v>
      </c>
    </row>
    <row r="15" spans="1:11" ht="14.4" x14ac:dyDescent="0.25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6" t="s">
        <v>59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4" t="s">
        <v>60</v>
      </c>
      <c r="H17" s="42" t="s">
        <v>31</v>
      </c>
      <c r="I17" s="43"/>
      <c r="J17" s="43"/>
      <c r="K17" s="61" t="s">
        <v>55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4" t="s">
        <v>57</v>
      </c>
      <c r="H18" s="42" t="s">
        <v>32</v>
      </c>
      <c r="I18" s="43"/>
      <c r="J18" s="43"/>
      <c r="K18" s="61" t="s">
        <v>65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5" t="s">
        <v>61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83" customFormat="1" ht="30.75" customHeight="1" x14ac:dyDescent="0.25">
      <c r="A21" s="80" t="s">
        <v>4</v>
      </c>
      <c r="B21" s="128" t="s">
        <v>8</v>
      </c>
      <c r="C21" s="128" t="s">
        <v>23</v>
      </c>
      <c r="D21" s="128" t="s">
        <v>1</v>
      </c>
      <c r="E21" s="129" t="s">
        <v>22</v>
      </c>
      <c r="F21" s="128" t="s">
        <v>5</v>
      </c>
      <c r="G21" s="128" t="s">
        <v>26</v>
      </c>
      <c r="H21" s="81" t="s">
        <v>38</v>
      </c>
      <c r="I21" s="82"/>
      <c r="J21" s="79" t="s">
        <v>18</v>
      </c>
      <c r="K21" s="79" t="s">
        <v>9</v>
      </c>
    </row>
    <row r="22" spans="1:11" s="73" customFormat="1" ht="24.9" customHeight="1" x14ac:dyDescent="0.3">
      <c r="A22" s="89">
        <v>1</v>
      </c>
      <c r="B22" s="70" t="s">
        <v>66</v>
      </c>
      <c r="C22" s="70" t="s">
        <v>67</v>
      </c>
      <c r="D22" s="70" t="s">
        <v>68</v>
      </c>
      <c r="E22" s="70" t="s">
        <v>69</v>
      </c>
      <c r="F22" s="70" t="s">
        <v>20</v>
      </c>
      <c r="G22" s="70" t="s">
        <v>70</v>
      </c>
      <c r="H22" s="70" t="s">
        <v>71</v>
      </c>
      <c r="I22" s="70"/>
      <c r="J22" s="71"/>
      <c r="K22" s="72"/>
    </row>
    <row r="23" spans="1:11" s="73" customFormat="1" ht="24.9" customHeight="1" x14ac:dyDescent="0.3">
      <c r="A23" s="89">
        <v>2</v>
      </c>
      <c r="B23" s="70" t="s">
        <v>72</v>
      </c>
      <c r="C23" s="70" t="s">
        <v>73</v>
      </c>
      <c r="D23" s="70" t="s">
        <v>74</v>
      </c>
      <c r="E23" s="70" t="s">
        <v>75</v>
      </c>
      <c r="F23" s="70" t="s">
        <v>20</v>
      </c>
      <c r="G23" s="70" t="s">
        <v>76</v>
      </c>
      <c r="H23" s="70" t="s">
        <v>77</v>
      </c>
      <c r="I23" s="70"/>
      <c r="J23" s="74"/>
      <c r="K23" s="75"/>
    </row>
    <row r="24" spans="1:11" s="73" customFormat="1" ht="24.9" customHeight="1" x14ac:dyDescent="0.3">
      <c r="A24" s="89">
        <v>3</v>
      </c>
      <c r="B24" s="70" t="s">
        <v>78</v>
      </c>
      <c r="C24" s="70" t="s">
        <v>79</v>
      </c>
      <c r="D24" s="70" t="s">
        <v>80</v>
      </c>
      <c r="E24" s="70" t="s">
        <v>81</v>
      </c>
      <c r="F24" s="70" t="s">
        <v>20</v>
      </c>
      <c r="G24" s="70" t="s">
        <v>70</v>
      </c>
      <c r="H24" s="70" t="s">
        <v>82</v>
      </c>
      <c r="I24" s="70"/>
      <c r="J24" s="74"/>
      <c r="K24" s="75"/>
    </row>
    <row r="25" spans="1:11" s="73" customFormat="1" ht="24.9" customHeight="1" x14ac:dyDescent="0.3">
      <c r="A25" s="89">
        <v>4</v>
      </c>
      <c r="B25" s="70" t="s">
        <v>83</v>
      </c>
      <c r="C25" s="70" t="s">
        <v>84</v>
      </c>
      <c r="D25" s="70" t="s">
        <v>85</v>
      </c>
      <c r="E25" s="70" t="s">
        <v>86</v>
      </c>
      <c r="F25" s="70" t="s">
        <v>20</v>
      </c>
      <c r="G25" s="70" t="s">
        <v>70</v>
      </c>
      <c r="H25" s="70" t="s">
        <v>87</v>
      </c>
      <c r="I25" s="70"/>
      <c r="J25" s="74"/>
      <c r="K25" s="76"/>
    </row>
    <row r="26" spans="1:11" s="73" customFormat="1" ht="24.9" customHeight="1" x14ac:dyDescent="0.3">
      <c r="A26" s="89">
        <v>5</v>
      </c>
      <c r="B26" s="70" t="s">
        <v>88</v>
      </c>
      <c r="C26" s="70" t="s">
        <v>89</v>
      </c>
      <c r="D26" s="70" t="s">
        <v>90</v>
      </c>
      <c r="E26" s="70" t="s">
        <v>91</v>
      </c>
      <c r="F26" s="70" t="s">
        <v>47</v>
      </c>
      <c r="G26" s="70" t="s">
        <v>70</v>
      </c>
      <c r="H26" s="70" t="s">
        <v>92</v>
      </c>
      <c r="I26" s="70"/>
      <c r="J26" s="74"/>
      <c r="K26" s="76"/>
    </row>
    <row r="27" spans="1:11" s="73" customFormat="1" ht="24.9" customHeight="1" x14ac:dyDescent="0.3">
      <c r="A27" s="89">
        <v>6</v>
      </c>
      <c r="B27" s="70" t="s">
        <v>93</v>
      </c>
      <c r="C27" s="70" t="s">
        <v>94</v>
      </c>
      <c r="D27" s="70" t="s">
        <v>95</v>
      </c>
      <c r="E27" s="70" t="s">
        <v>96</v>
      </c>
      <c r="F27" s="70" t="s">
        <v>47</v>
      </c>
      <c r="G27" s="70" t="s">
        <v>76</v>
      </c>
      <c r="H27" s="70" t="s">
        <v>97</v>
      </c>
      <c r="I27" s="70"/>
      <c r="J27" s="74"/>
      <c r="K27" s="76"/>
    </row>
    <row r="28" spans="1:11" s="73" customFormat="1" ht="24.9" customHeight="1" x14ac:dyDescent="0.3">
      <c r="A28" s="89">
        <v>7</v>
      </c>
      <c r="B28" s="70" t="s">
        <v>98</v>
      </c>
      <c r="C28" s="70" t="s">
        <v>99</v>
      </c>
      <c r="D28" s="70" t="s">
        <v>100</v>
      </c>
      <c r="E28" s="70" t="s">
        <v>101</v>
      </c>
      <c r="F28" s="70" t="s">
        <v>47</v>
      </c>
      <c r="G28" s="70" t="s">
        <v>102</v>
      </c>
      <c r="H28" s="70" t="s">
        <v>103</v>
      </c>
      <c r="I28" s="70"/>
      <c r="J28" s="74"/>
      <c r="K28" s="76"/>
    </row>
    <row r="29" spans="1:11" s="73" customFormat="1" ht="24.9" customHeight="1" x14ac:dyDescent="0.3">
      <c r="A29" s="89">
        <v>8</v>
      </c>
      <c r="B29" s="70" t="s">
        <v>104</v>
      </c>
      <c r="C29" s="70" t="s">
        <v>105</v>
      </c>
      <c r="D29" s="70" t="s">
        <v>106</v>
      </c>
      <c r="E29" s="70" t="s">
        <v>107</v>
      </c>
      <c r="F29" s="70" t="s">
        <v>47</v>
      </c>
      <c r="G29" s="70" t="s">
        <v>70</v>
      </c>
      <c r="H29" s="70" t="s">
        <v>108</v>
      </c>
      <c r="I29" s="70"/>
      <c r="J29" s="74"/>
      <c r="K29" s="76"/>
    </row>
    <row r="30" spans="1:11" s="73" customFormat="1" ht="24.9" customHeight="1" x14ac:dyDescent="0.3">
      <c r="A30" s="89">
        <v>9</v>
      </c>
      <c r="B30" s="70" t="s">
        <v>109</v>
      </c>
      <c r="C30" s="70" t="s">
        <v>110</v>
      </c>
      <c r="D30" s="70" t="s">
        <v>111</v>
      </c>
      <c r="E30" s="70" t="s">
        <v>112</v>
      </c>
      <c r="F30" s="70" t="s">
        <v>47</v>
      </c>
      <c r="G30" s="70" t="s">
        <v>76</v>
      </c>
      <c r="H30" s="70" t="s">
        <v>113</v>
      </c>
      <c r="I30" s="70"/>
      <c r="J30" s="74"/>
      <c r="K30" s="76"/>
    </row>
    <row r="31" spans="1:11" s="73" customFormat="1" ht="24.9" customHeight="1" x14ac:dyDescent="0.3">
      <c r="A31" s="89">
        <v>10</v>
      </c>
      <c r="B31" s="70" t="s">
        <v>114</v>
      </c>
      <c r="C31" s="70" t="s">
        <v>115</v>
      </c>
      <c r="D31" s="70" t="s">
        <v>116</v>
      </c>
      <c r="E31" s="70" t="s">
        <v>117</v>
      </c>
      <c r="F31" s="70" t="s">
        <v>47</v>
      </c>
      <c r="G31" s="70" t="s">
        <v>102</v>
      </c>
      <c r="H31" s="70" t="s">
        <v>118</v>
      </c>
      <c r="I31" s="70"/>
      <c r="J31" s="74"/>
      <c r="K31" s="76"/>
    </row>
    <row r="32" spans="1:11" s="73" customFormat="1" ht="24.9" customHeight="1" x14ac:dyDescent="0.3">
      <c r="A32" s="89">
        <v>11</v>
      </c>
      <c r="B32" s="70" t="s">
        <v>119</v>
      </c>
      <c r="C32" s="70" t="s">
        <v>120</v>
      </c>
      <c r="D32" s="70" t="s">
        <v>121</v>
      </c>
      <c r="E32" s="70" t="s">
        <v>122</v>
      </c>
      <c r="F32" s="70" t="s">
        <v>47</v>
      </c>
      <c r="G32" s="70" t="s">
        <v>76</v>
      </c>
      <c r="H32" s="70" t="s">
        <v>123</v>
      </c>
      <c r="I32" s="70"/>
      <c r="J32" s="74"/>
      <c r="K32" s="76"/>
    </row>
    <row r="33" spans="1:11" s="73" customFormat="1" ht="24.9" customHeight="1" x14ac:dyDescent="0.3">
      <c r="A33" s="89">
        <v>12</v>
      </c>
      <c r="B33" s="70" t="s">
        <v>124</v>
      </c>
      <c r="C33" s="70" t="s">
        <v>125</v>
      </c>
      <c r="D33" s="70" t="s">
        <v>126</v>
      </c>
      <c r="E33" s="70" t="s">
        <v>127</v>
      </c>
      <c r="F33" s="70" t="s">
        <v>20</v>
      </c>
      <c r="G33" s="70" t="s">
        <v>102</v>
      </c>
      <c r="H33" s="70" t="s">
        <v>128</v>
      </c>
      <c r="I33" s="70"/>
      <c r="J33" s="74"/>
      <c r="K33" s="76"/>
    </row>
    <row r="34" spans="1:11" s="73" customFormat="1" ht="24.9" customHeight="1" x14ac:dyDescent="0.25">
      <c r="A34" s="70" t="s">
        <v>133</v>
      </c>
      <c r="B34" s="70" t="s">
        <v>129</v>
      </c>
      <c r="C34" s="70" t="s">
        <v>130</v>
      </c>
      <c r="D34" s="70" t="s">
        <v>131</v>
      </c>
      <c r="E34" s="70" t="s">
        <v>132</v>
      </c>
      <c r="F34" s="70" t="s">
        <v>48</v>
      </c>
      <c r="G34" s="70" t="s">
        <v>76</v>
      </c>
      <c r="H34" s="70"/>
      <c r="I34" s="70"/>
      <c r="J34" s="74"/>
      <c r="K34" s="76"/>
    </row>
    <row r="35" spans="1:11" s="73" customFormat="1" ht="24.9" customHeight="1" x14ac:dyDescent="0.25">
      <c r="A35" s="70" t="s">
        <v>133</v>
      </c>
      <c r="B35" s="70" t="s">
        <v>134</v>
      </c>
      <c r="C35" s="70" t="s">
        <v>135</v>
      </c>
      <c r="D35" s="70" t="s">
        <v>136</v>
      </c>
      <c r="E35" s="70" t="s">
        <v>137</v>
      </c>
      <c r="F35" s="70" t="s">
        <v>47</v>
      </c>
      <c r="G35" s="70" t="s">
        <v>76</v>
      </c>
      <c r="H35" s="70"/>
      <c r="I35" s="77"/>
      <c r="J35" s="87"/>
      <c r="K35" s="88"/>
    </row>
    <row r="36" spans="1:11" s="73" customFormat="1" ht="24.9" customHeight="1" x14ac:dyDescent="0.25">
      <c r="A36" s="70" t="s">
        <v>133</v>
      </c>
      <c r="B36" s="70" t="s">
        <v>138</v>
      </c>
      <c r="C36" s="70" t="s">
        <v>139</v>
      </c>
      <c r="D36" s="70" t="s">
        <v>140</v>
      </c>
      <c r="E36" s="70" t="s">
        <v>141</v>
      </c>
      <c r="F36" s="70" t="s">
        <v>47</v>
      </c>
      <c r="G36" s="70" t="s">
        <v>76</v>
      </c>
      <c r="H36" s="70"/>
      <c r="I36" s="77"/>
      <c r="J36" s="78"/>
      <c r="K36" s="78"/>
    </row>
    <row r="37" spans="1:11" s="73" customFormat="1" ht="24.9" customHeight="1" x14ac:dyDescent="0.3">
      <c r="A37" s="89"/>
      <c r="B37" s="89"/>
      <c r="C37" s="91"/>
      <c r="D37" s="90"/>
      <c r="E37" s="89"/>
      <c r="F37" s="89"/>
      <c r="G37" s="89"/>
      <c r="H37" s="89"/>
      <c r="I37" s="70"/>
      <c r="J37" s="93"/>
      <c r="K37" s="93"/>
    </row>
    <row r="38" spans="1:11" ht="14.4" x14ac:dyDescent="0.25">
      <c r="A38" s="105" t="s">
        <v>3</v>
      </c>
      <c r="B38" s="106"/>
      <c r="C38" s="106"/>
      <c r="D38" s="106"/>
      <c r="E38" s="63"/>
      <c r="F38" s="63"/>
      <c r="G38" s="106" t="s">
        <v>25</v>
      </c>
      <c r="H38" s="106"/>
      <c r="I38" s="106"/>
      <c r="J38" s="106"/>
      <c r="K38" s="107"/>
    </row>
    <row r="39" spans="1:11" x14ac:dyDescent="0.25">
      <c r="A39" s="53" t="s">
        <v>33</v>
      </c>
      <c r="B39" s="16"/>
      <c r="C39" s="16"/>
      <c r="D39" s="54"/>
      <c r="E39" s="18"/>
      <c r="F39" s="51"/>
      <c r="G39" s="17" t="s">
        <v>21</v>
      </c>
      <c r="H39" s="47">
        <v>6</v>
      </c>
      <c r="I39" s="57"/>
      <c r="J39" s="34" t="s">
        <v>19</v>
      </c>
      <c r="K39" s="60">
        <f>COUNTIF(F22:F36,"ЗМС")</f>
        <v>0</v>
      </c>
    </row>
    <row r="40" spans="1:11" x14ac:dyDescent="0.25">
      <c r="A40" s="53" t="s">
        <v>34</v>
      </c>
      <c r="B40" s="16"/>
      <c r="C40" s="16"/>
      <c r="D40" s="54"/>
      <c r="E40" s="1"/>
      <c r="F40" s="52"/>
      <c r="G40" s="19" t="s">
        <v>45</v>
      </c>
      <c r="H40" s="46">
        <f>H41+H44</f>
        <v>15</v>
      </c>
      <c r="I40" s="49"/>
      <c r="J40" s="34" t="s">
        <v>15</v>
      </c>
      <c r="K40" s="60">
        <f>COUNTIF(F23:F36,"МСМК")</f>
        <v>0</v>
      </c>
    </row>
    <row r="41" spans="1:11" x14ac:dyDescent="0.25">
      <c r="A41" s="53" t="s">
        <v>35</v>
      </c>
      <c r="B41" s="16"/>
      <c r="C41" s="16"/>
      <c r="D41" s="54"/>
      <c r="E41" s="1"/>
      <c r="F41" s="52"/>
      <c r="G41" s="19" t="s">
        <v>46</v>
      </c>
      <c r="H41" s="46">
        <f>H42+H43+H45</f>
        <v>12</v>
      </c>
      <c r="I41" s="49"/>
      <c r="J41" s="34" t="s">
        <v>17</v>
      </c>
      <c r="K41" s="60">
        <f>COUNTIF(F24:F38,"МС")</f>
        <v>0</v>
      </c>
    </row>
    <row r="42" spans="1:11" x14ac:dyDescent="0.25">
      <c r="A42" s="53" t="s">
        <v>36</v>
      </c>
      <c r="B42" s="16"/>
      <c r="C42" s="16"/>
      <c r="D42" s="54"/>
      <c r="E42" s="1"/>
      <c r="F42" s="52"/>
      <c r="G42" s="19" t="s">
        <v>40</v>
      </c>
      <c r="H42" s="47">
        <f>COUNT(A22:A36)</f>
        <v>12</v>
      </c>
      <c r="I42" s="48"/>
      <c r="J42" s="34" t="s">
        <v>20</v>
      </c>
      <c r="K42" s="60">
        <f>COUNTIF(F22:F39,"КМС")</f>
        <v>5</v>
      </c>
    </row>
    <row r="43" spans="1:11" x14ac:dyDescent="0.25">
      <c r="A43" s="53"/>
      <c r="B43" s="16"/>
      <c r="C43" s="16"/>
      <c r="D43" s="54"/>
      <c r="E43" s="1"/>
      <c r="F43" s="52"/>
      <c r="G43" s="19" t="s">
        <v>41</v>
      </c>
      <c r="H43" s="47">
        <f>COUNTIF(A22:A36,"НФ")</f>
        <v>0</v>
      </c>
      <c r="I43" s="48"/>
      <c r="J43" s="68" t="s">
        <v>47</v>
      </c>
      <c r="K43" s="60">
        <f>COUNTIF(F22:F40,"1 сп.р.")</f>
        <v>9</v>
      </c>
    </row>
    <row r="44" spans="1:11" x14ac:dyDescent="0.25">
      <c r="A44" s="53"/>
      <c r="B44" s="16"/>
      <c r="C44" s="16"/>
      <c r="D44" s="54"/>
      <c r="E44" s="1"/>
      <c r="F44" s="52"/>
      <c r="G44" s="19" t="s">
        <v>42</v>
      </c>
      <c r="H44" s="35">
        <f>COUNTIF(A22:A36,"НС")</f>
        <v>3</v>
      </c>
      <c r="I44" s="50"/>
      <c r="J44" s="69" t="s">
        <v>49</v>
      </c>
      <c r="K44" s="60">
        <f>COUNTIF(F22:F41,"2 сп.р.")</f>
        <v>0</v>
      </c>
    </row>
    <row r="45" spans="1:11" x14ac:dyDescent="0.25">
      <c r="A45" s="53"/>
      <c r="B45" s="16"/>
      <c r="C45" s="16"/>
      <c r="D45" s="54"/>
      <c r="E45" s="21"/>
      <c r="F45" s="58"/>
      <c r="G45" s="19" t="s">
        <v>43</v>
      </c>
      <c r="H45" s="35">
        <f>COUNTIF(A22:A36,"ДСКВ")</f>
        <v>0</v>
      </c>
      <c r="I45" s="59"/>
      <c r="J45" s="69" t="s">
        <v>48</v>
      </c>
      <c r="K45" s="60">
        <f>COUNTIF(F22:F42,"3 сп.р.")</f>
        <v>1</v>
      </c>
    </row>
    <row r="46" spans="1:11" ht="9.75" customHeight="1" x14ac:dyDescent="0.25">
      <c r="A46" s="22"/>
      <c r="K46" s="23"/>
    </row>
    <row r="47" spans="1:11" ht="15.6" x14ac:dyDescent="0.25">
      <c r="A47" s="108" t="s">
        <v>2</v>
      </c>
      <c r="B47" s="109"/>
      <c r="C47" s="109"/>
      <c r="D47" s="109"/>
      <c r="E47" s="110" t="s">
        <v>7</v>
      </c>
      <c r="F47" s="110"/>
      <c r="G47" s="110"/>
      <c r="H47" s="110"/>
      <c r="I47" s="110" t="s">
        <v>37</v>
      </c>
      <c r="J47" s="110"/>
      <c r="K47" s="111"/>
    </row>
    <row r="48" spans="1:11" x14ac:dyDescent="0.25">
      <c r="A48" s="22"/>
      <c r="B48" s="1"/>
      <c r="C48" s="1"/>
      <c r="E48" s="1"/>
      <c r="F48" s="18"/>
      <c r="G48" s="18"/>
      <c r="H48" s="18"/>
      <c r="I48" s="18"/>
      <c r="J48" s="18"/>
      <c r="K48" s="27"/>
    </row>
    <row r="49" spans="1:26" x14ac:dyDescent="0.25">
      <c r="A49" s="24"/>
      <c r="D49" s="25"/>
      <c r="E49" s="55"/>
      <c r="F49" s="25"/>
      <c r="G49" s="25"/>
      <c r="H49" s="56"/>
      <c r="I49" s="56"/>
      <c r="J49" s="25"/>
      <c r="K49" s="26"/>
    </row>
    <row r="50" spans="1:26" x14ac:dyDescent="0.25">
      <c r="A50" s="24"/>
      <c r="D50" s="25"/>
      <c r="E50" s="55"/>
      <c r="F50" s="25"/>
      <c r="G50" s="25"/>
      <c r="H50" s="56"/>
      <c r="I50" s="56"/>
      <c r="J50" s="25"/>
      <c r="K50" s="26"/>
    </row>
    <row r="51" spans="1:26" x14ac:dyDescent="0.25">
      <c r="A51" s="24"/>
      <c r="D51" s="25"/>
      <c r="E51" s="55"/>
      <c r="F51" s="25"/>
      <c r="G51" s="25"/>
      <c r="H51" s="56"/>
      <c r="I51" s="56"/>
      <c r="J51" s="25"/>
      <c r="K51" s="26"/>
    </row>
    <row r="52" spans="1:26" x14ac:dyDescent="0.25">
      <c r="A52" s="24"/>
      <c r="D52" s="25"/>
      <c r="E52" s="55"/>
      <c r="F52" s="25"/>
      <c r="G52" s="25"/>
      <c r="H52" s="56"/>
      <c r="I52" s="56"/>
      <c r="J52" s="25"/>
      <c r="K52" s="26"/>
    </row>
    <row r="53" spans="1:26" ht="16.2" thickBot="1" x14ac:dyDescent="0.3">
      <c r="A53" s="112" t="str">
        <f>G18</f>
        <v>МЯГКОВА Е.А. (IК, г. Саранск)</v>
      </c>
      <c r="B53" s="113"/>
      <c r="C53" s="113"/>
      <c r="D53" s="113"/>
      <c r="E53" s="113" t="str">
        <f>G17</f>
        <v>БОЯРОВ В.В. (ВК, г. Саранск)</v>
      </c>
      <c r="F53" s="113"/>
      <c r="G53" s="113"/>
      <c r="H53" s="113"/>
      <c r="I53" s="113" t="str">
        <f>G19</f>
        <v>ГРИГОРЬЕВА Л.Ю. (ВК, г. Пенза)</v>
      </c>
      <c r="J53" s="113"/>
      <c r="K53" s="114"/>
    </row>
    <row r="54" spans="1:26" s="10" customFormat="1" ht="14.4" thickTop="1" x14ac:dyDescent="0.25">
      <c r="A54" s="1"/>
      <c r="B54" s="25"/>
      <c r="C54" s="25"/>
      <c r="D54" s="1"/>
      <c r="F54" s="1"/>
      <c r="G54" s="1"/>
      <c r="H54" s="20"/>
      <c r="I54" s="2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8" customFormat="1" ht="18" x14ac:dyDescent="0.25">
      <c r="B55" s="39"/>
      <c r="C55" s="39"/>
      <c r="E55" s="40"/>
      <c r="H55" s="41"/>
      <c r="I55" s="41"/>
    </row>
    <row r="56" spans="1:26" ht="21" x14ac:dyDescent="0.25">
      <c r="A56" s="36"/>
      <c r="B56" s="36"/>
      <c r="C56" s="37"/>
      <c r="D56" s="104"/>
      <c r="E56" s="104"/>
      <c r="F56" s="104"/>
      <c r="G56" s="104"/>
    </row>
    <row r="57" spans="1:26" ht="18" x14ac:dyDescent="0.25">
      <c r="D57" s="38"/>
    </row>
  </sheetData>
  <autoFilter ref="B21:H21" xr:uid="{00000000-0009-0000-0000-000000000000}">
    <sortState xmlns:xlrd2="http://schemas.microsoft.com/office/spreadsheetml/2017/richdata2" ref="B22:H36">
      <sortCondition ref="H21"/>
    </sortState>
  </autoFilter>
  <sortState xmlns:xlrd2="http://schemas.microsoft.com/office/spreadsheetml/2017/richdata2" ref="A22:G36">
    <sortCondition descending="1" ref="A22:A36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2024-03-28T11:47:50Z</cp:lastPrinted>
  <dcterms:created xsi:type="dcterms:W3CDTF">1996-10-08T23:32:33Z</dcterms:created>
  <dcterms:modified xsi:type="dcterms:W3CDTF">2024-07-18T13:44:38Z</dcterms:modified>
</cp:coreProperties>
</file>