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Классик 20 июля\"/>
    </mc:Choice>
  </mc:AlternateContent>
  <xr:revisionPtr revIDLastSave="0" documentId="13_ncr:1_{881414CB-0F6F-4C26-8314-C5520F15E003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K51" i="127" l="1"/>
  <c r="I62" i="127" l="1"/>
  <c r="E62" i="127"/>
  <c r="A62" i="127"/>
  <c r="K54" i="127"/>
  <c r="H54" i="127"/>
  <c r="K53" i="127"/>
  <c r="H53" i="127"/>
  <c r="K52" i="127"/>
  <c r="H52" i="127"/>
  <c r="H51" i="127"/>
  <c r="K50" i="127"/>
  <c r="K49" i="127"/>
  <c r="K48" i="127"/>
  <c r="H50" i="127" l="1"/>
  <c r="H49" i="127" s="1"/>
</calcChain>
</file>

<file path=xl/sharedStrings.xml><?xml version="1.0" encoding="utf-8"?>
<sst xmlns="http://schemas.openxmlformats.org/spreadsheetml/2006/main" count="215" uniqueCount="161">
  <si>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</si>
  <si>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</si>
  <si>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</si>
  <si>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</si>
  <si>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</si>
  <si>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</si>
  <si>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</si>
  <si>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</si>
  <si>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</si>
  <si>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</si>
  <si>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</si>
  <si>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</si>
  <si>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</si>
  <si>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</si>
  <si>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</si>
  <si>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</si>
  <si>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</si>
  <si>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</si>
  <si>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</si>
  <si>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</si>
  <si>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</si>
  <si>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</si>
  <si>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</si>
  <si>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</si>
  <si>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</si>
  <si>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</si>
  <si>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</si>
  <si>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</si>
  <si>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</si>
  <si>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</si>
  <si>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</si>
  <si>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</si>
  <si>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</si>
  <si>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</si>
  <si>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</si>
  <si>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</si>
  <si>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</si>
  <si>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</si>
  <si>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</si>
  <si>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</si>
  <si>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</si>
  <si>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</si>
  <si>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</si>
  <si>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</si>
  <si>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</si>
  <si>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</si>
  <si>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</si>
  <si>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</si>
  <si>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</si>
  <si>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</si>
  <si>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</si>
  <si>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</si>
  <si>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</si>
  <si>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</si>
  <si>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Юниоры 17-18 лет</t>
  </si>
  <si>
    <t>МЯГКОВА Е.А.(IК, г. Саранск)</t>
  </si>
  <si>
    <t>№ ВРВС: 0080011611Я</t>
  </si>
  <si>
    <t>ЧЕРНЫШОВ М.Ю. (г.Пенза)</t>
  </si>
  <si>
    <t>БОЯРОВ В.В. (ВК, г. Саранск)</t>
  </si>
  <si>
    <t>ГРИГОРЬЕВА Л.Ю. (ВК, г. Пенза)</t>
  </si>
  <si>
    <t>№ ЕКП 2024: 2008130021019382</t>
  </si>
  <si>
    <t>8 м</t>
  </si>
  <si>
    <t>450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</si>
  <si>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</si>
  <si>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</si>
  <si>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ДАТА ПРОВЕДЕНИЯ: 20 июля 2024г.</t>
  </si>
  <si>
    <t>68</t>
  </si>
  <si>
    <t>10076197625</t>
  </si>
  <si>
    <t>Котельников Никита</t>
  </si>
  <si>
    <t>23.12.2007</t>
  </si>
  <si>
    <t>Мордовия</t>
  </si>
  <si>
    <t>65</t>
  </si>
  <si>
    <t>10091230302</t>
  </si>
  <si>
    <t>Каплин Роман</t>
  </si>
  <si>
    <t>26.12.2006</t>
  </si>
  <si>
    <t>11</t>
  </si>
  <si>
    <t>10058962240</t>
  </si>
  <si>
    <t>Юрасов Артём</t>
  </si>
  <si>
    <t>03.10.2006</t>
  </si>
  <si>
    <t>Пензенская обл.</t>
  </si>
  <si>
    <t>315</t>
  </si>
  <si>
    <t>10117747876</t>
  </si>
  <si>
    <t>Гладков Григорий</t>
  </si>
  <si>
    <t>19.08.2006</t>
  </si>
  <si>
    <t>Омская обл.</t>
  </si>
  <si>
    <t>626</t>
  </si>
  <si>
    <t>10094917413</t>
  </si>
  <si>
    <t>Зуев Илья</t>
  </si>
  <si>
    <t>03.08.2006</t>
  </si>
  <si>
    <t>Москва</t>
  </si>
  <si>
    <t>111</t>
  </si>
  <si>
    <t>10088936149</t>
  </si>
  <si>
    <t>Пустовалов Егор</t>
  </si>
  <si>
    <t>13.02.2006</t>
  </si>
  <si>
    <t>53</t>
  </si>
  <si>
    <t>10090412771</t>
  </si>
  <si>
    <t>Ошкин Максим</t>
  </si>
  <si>
    <t>02.11.2006</t>
  </si>
  <si>
    <t>164</t>
  </si>
  <si>
    <t>10089460959</t>
  </si>
  <si>
    <t>Кузьмин Денис</t>
  </si>
  <si>
    <t>27.06.2006</t>
  </si>
  <si>
    <t>339</t>
  </si>
  <si>
    <t>10100049117</t>
  </si>
  <si>
    <t>Шихарев Артем</t>
  </si>
  <si>
    <t>06.10.2006</t>
  </si>
  <si>
    <t>Брянская обл.</t>
  </si>
  <si>
    <t>878</t>
  </si>
  <si>
    <t>10081180900</t>
  </si>
  <si>
    <t>Левушкин Артемий</t>
  </si>
  <si>
    <t>19.08.2007</t>
  </si>
  <si>
    <t>523</t>
  </si>
  <si>
    <t>10080214839</t>
  </si>
  <si>
    <t>Одоевцев Артем</t>
  </si>
  <si>
    <t>18.03.2007</t>
  </si>
  <si>
    <t>313</t>
  </si>
  <si>
    <t>10090064682</t>
  </si>
  <si>
    <t>Базеев Эмиль</t>
  </si>
  <si>
    <t>31.03.2006</t>
  </si>
  <si>
    <t>671</t>
  </si>
  <si>
    <t>10081092485</t>
  </si>
  <si>
    <t>Волков Константин</t>
  </si>
  <si>
    <t>228</t>
  </si>
  <si>
    <t>10080355891</t>
  </si>
  <si>
    <t>Кузнецов Даниил</t>
  </si>
  <si>
    <t>26.11.2007</t>
  </si>
  <si>
    <t>876</t>
  </si>
  <si>
    <t>10080506950</t>
  </si>
  <si>
    <t>Девяткин Илья</t>
  </si>
  <si>
    <t>22.09.2007</t>
  </si>
  <si>
    <t>777</t>
  </si>
  <si>
    <t>10095126365</t>
  </si>
  <si>
    <t>Балацкий Дмитрий</t>
  </si>
  <si>
    <t>23.10.2006</t>
  </si>
  <si>
    <t>110</t>
  </si>
  <si>
    <t>10034965955</t>
  </si>
  <si>
    <t>Штельмин Данила</t>
  </si>
  <si>
    <t>17.11.2006</t>
  </si>
  <si>
    <t>353</t>
  </si>
  <si>
    <t>10064556817</t>
  </si>
  <si>
    <t>Шуляковский Никита</t>
  </si>
  <si>
    <t>29.08.2006</t>
  </si>
  <si>
    <t>64</t>
  </si>
  <si>
    <t>10076942909</t>
  </si>
  <si>
    <t>Суринов Артемий</t>
  </si>
  <si>
    <t>25.10.2006</t>
  </si>
  <si>
    <t>12</t>
  </si>
  <si>
    <t>10059042264</t>
  </si>
  <si>
    <t>Щигорцов Дмитрий</t>
  </si>
  <si>
    <t>11.09.2006</t>
  </si>
  <si>
    <t>143</t>
  </si>
  <si>
    <t>10090417724</t>
  </si>
  <si>
    <t>Иневаткин Никита</t>
  </si>
  <si>
    <t>25.07.2006</t>
  </si>
  <si>
    <t>39</t>
  </si>
  <si>
    <t>10082147159</t>
  </si>
  <si>
    <t>Щебетовский Денис</t>
  </si>
  <si>
    <t>21.12.2006</t>
  </si>
  <si>
    <t>НС</t>
  </si>
  <si>
    <t>Сабусов Егор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</si>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</sst>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14" fontId="16" fillId="2" borderId="36" xfId="8" applyNumberFormat="1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16" fillId="2" borderId="38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65" fontId="13" fillId="0" borderId="35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14" fontId="16" fillId="2" borderId="0" xfId="8" applyNumberFormat="1" applyFont="1" applyFill="1" applyAlignment="1">
      <alignment horizontal="center" vertical="center" wrapText="1"/>
    </xf>
    <xf numFmtId="165" fontId="11" fillId="0" borderId="28" xfId="2" applyNumberFormat="1" applyFont="1" applyBorder="1" applyAlignment="1">
      <alignment vertical="center"/>
    </xf>
    <xf numFmtId="0" fontId="16" fillId="2" borderId="15" xfId="8" applyFont="1" applyFill="1" applyBorder="1" applyAlignment="1">
      <alignment horizontal="left" vertical="center" wrapText="1"/>
    </xf>
    <xf numFmtId="0" fontId="16" fillId="2" borderId="36" xfId="8" applyFont="1" applyFill="1" applyBorder="1" applyAlignment="1">
      <alignment horizontal="left" vertical="center" wrapText="1"/>
    </xf>
    <xf numFmtId="165" fontId="13" fillId="0" borderId="35" xfId="2" applyNumberFormat="1" applyFont="1" applyBorder="1" applyAlignment="1">
      <alignment vertical="center"/>
    </xf>
    <xf numFmtId="14" fontId="16" fillId="2" borderId="35" xfId="8" applyNumberFormat="1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9" xfId="2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40" xfId="2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1196978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view="pageBreakPreview" topLeftCell="A29" zoomScale="115" zoomScaleNormal="100" zoomScaleSheetLayoutView="115" workbookViewId="0">
      <selection activeCell="B38" sqref="B3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7.88671875" style="31" customWidth="1"/>
    <col min="9" max="9" width="6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1" x14ac:dyDescent="0.25">
      <c r="A2" s="131" t="s">
        <v>27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21" x14ac:dyDescent="0.25">
      <c r="A3" s="131" t="s">
        <v>50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1" x14ac:dyDescent="0.25">
      <c r="A4" s="131" t="s">
        <v>51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21" x14ac:dyDescent="0.25">
      <c r="A5" s="131" t="s">
        <v>52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28.8" x14ac:dyDescent="0.25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</row>
    <row r="7" spans="1:11" ht="21" x14ac:dyDescent="0.25">
      <c r="A7" s="133" t="s">
        <v>11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ht="21.6" thickBot="1" x14ac:dyDescent="0.3">
      <c r="A8" s="134" t="s">
        <v>24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18.600000000000001" thickTop="1" x14ac:dyDescent="0.25">
      <c r="A9" s="135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7"/>
    </row>
    <row r="10" spans="1:11" ht="18" x14ac:dyDescent="0.25">
      <c r="A10" s="138" t="s">
        <v>45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40"/>
    </row>
    <row r="11" spans="1:11" ht="18" x14ac:dyDescent="0.25">
      <c r="A11" s="138" t="s">
        <v>54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40"/>
    </row>
    <row r="12" spans="1:11" ht="21" x14ac:dyDescent="0.25">
      <c r="A12" s="128" t="s">
        <v>24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0"/>
    </row>
    <row r="13" spans="1:11" ht="15.6" x14ac:dyDescent="0.25">
      <c r="A13" s="100" t="s">
        <v>53</v>
      </c>
      <c r="B13" s="101"/>
      <c r="C13" s="101"/>
      <c r="D13" s="101"/>
      <c r="E13" s="3"/>
      <c r="F13" s="92" t="s">
        <v>63</v>
      </c>
      <c r="G13" s="92"/>
      <c r="H13" s="16"/>
      <c r="I13" s="16"/>
      <c r="J13" s="4"/>
      <c r="K13" s="5" t="s">
        <v>56</v>
      </c>
    </row>
    <row r="14" spans="1:11" ht="15.6" x14ac:dyDescent="0.25">
      <c r="A14" s="102" t="s">
        <v>65</v>
      </c>
      <c r="B14" s="103"/>
      <c r="C14" s="103"/>
      <c r="D14" s="103"/>
      <c r="E14" s="6"/>
      <c r="F14" s="41" t="s">
        <v>64</v>
      </c>
      <c r="G14" s="41"/>
      <c r="H14" s="17"/>
      <c r="I14" s="17"/>
      <c r="J14" s="7"/>
      <c r="K14" s="8" t="s">
        <v>60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57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58</v>
      </c>
      <c r="H17" s="54" t="s">
        <v>31</v>
      </c>
      <c r="I17" s="55"/>
      <c r="J17" s="55"/>
      <c r="K17" s="75" t="s">
        <v>61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55</v>
      </c>
      <c r="H18" s="54" t="s">
        <v>32</v>
      </c>
      <c r="I18" s="55"/>
      <c r="J18" s="55"/>
      <c r="K18" s="75" t="s">
        <v>62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59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95" customHeight="1" thickTop="1" x14ac:dyDescent="0.25">
      <c r="A21" s="82" t="s">
        <v>4</v>
      </c>
      <c r="B21" s="83" t="s">
        <v>8</v>
      </c>
      <c r="C21" s="83" t="s">
        <v>23</v>
      </c>
      <c r="D21" s="95" t="s">
        <v>1</v>
      </c>
      <c r="E21" s="84" t="s">
        <v>22</v>
      </c>
      <c r="F21" s="85" t="s">
        <v>5</v>
      </c>
      <c r="G21" s="88" t="s">
        <v>26</v>
      </c>
      <c r="H21" s="122" t="s">
        <v>38</v>
      </c>
      <c r="I21" s="123"/>
      <c r="J21" s="118" t="s">
        <v>18</v>
      </c>
      <c r="K21" s="120" t="s">
        <v>9</v>
      </c>
    </row>
    <row r="22" spans="1:11" ht="13.95" customHeight="1" x14ac:dyDescent="0.25">
      <c r="A22" s="141"/>
      <c r="B22" s="86"/>
      <c r="C22" s="86"/>
      <c r="D22" s="96"/>
      <c r="E22" s="87"/>
      <c r="F22" s="89"/>
      <c r="G22" s="86"/>
      <c r="H22" s="93"/>
      <c r="I22" s="98"/>
      <c r="J22" s="119"/>
      <c r="K22" s="121"/>
    </row>
    <row r="23" spans="1:11" ht="15.6" x14ac:dyDescent="0.25">
      <c r="A23" s="142">
        <v>1</v>
      </c>
      <c r="B23" s="142" t="s">
        <v>66</v>
      </c>
      <c r="C23" s="142" t="s">
        <v>67</v>
      </c>
      <c r="D23" s="142" t="s">
        <v>68</v>
      </c>
      <c r="E23" s="142" t="s">
        <v>69</v>
      </c>
      <c r="F23" s="142" t="s">
        <v>20</v>
      </c>
      <c r="G23" s="142" t="s">
        <v>70</v>
      </c>
      <c r="H23" s="94"/>
      <c r="I23" s="97"/>
      <c r="J23" s="77"/>
      <c r="K23" s="99"/>
    </row>
    <row r="24" spans="1:11" ht="15.6" x14ac:dyDescent="0.25">
      <c r="A24" s="142">
        <v>2</v>
      </c>
      <c r="B24" s="142" t="s">
        <v>71</v>
      </c>
      <c r="C24" s="142" t="s">
        <v>72</v>
      </c>
      <c r="D24" s="142" t="s">
        <v>73</v>
      </c>
      <c r="E24" s="142" t="s">
        <v>74</v>
      </c>
      <c r="F24" s="142" t="s">
        <v>17</v>
      </c>
      <c r="G24" s="142" t="s">
        <v>70</v>
      </c>
      <c r="H24" s="94"/>
      <c r="I24" s="91"/>
      <c r="J24" s="77"/>
      <c r="K24" s="78"/>
    </row>
    <row r="25" spans="1:11" ht="15.6" x14ac:dyDescent="0.25">
      <c r="A25" s="142">
        <v>3</v>
      </c>
      <c r="B25" s="142" t="s">
        <v>75</v>
      </c>
      <c r="C25" s="142" t="s">
        <v>76</v>
      </c>
      <c r="D25" s="142" t="s">
        <v>77</v>
      </c>
      <c r="E25" s="142" t="s">
        <v>78</v>
      </c>
      <c r="F25" s="142" t="s">
        <v>20</v>
      </c>
      <c r="G25" s="142" t="s">
        <v>79</v>
      </c>
      <c r="H25" s="94"/>
      <c r="I25" s="91"/>
      <c r="J25" s="77"/>
      <c r="K25" s="78"/>
    </row>
    <row r="26" spans="1:11" ht="15.6" x14ac:dyDescent="0.25">
      <c r="A26" s="142">
        <v>4</v>
      </c>
      <c r="B26" s="142" t="s">
        <v>80</v>
      </c>
      <c r="C26" s="142" t="s">
        <v>81</v>
      </c>
      <c r="D26" s="142" t="s">
        <v>82</v>
      </c>
      <c r="E26" s="142" t="s">
        <v>83</v>
      </c>
      <c r="F26" s="142" t="s">
        <v>20</v>
      </c>
      <c r="G26" s="142" t="s">
        <v>84</v>
      </c>
      <c r="H26" s="94"/>
      <c r="I26" s="91"/>
      <c r="J26" s="77"/>
      <c r="K26" s="78"/>
    </row>
    <row r="27" spans="1:11" ht="15.6" x14ac:dyDescent="0.25">
      <c r="A27" s="142">
        <v>5</v>
      </c>
      <c r="B27" s="142" t="s">
        <v>85</v>
      </c>
      <c r="C27" s="142" t="s">
        <v>86</v>
      </c>
      <c r="D27" s="142" t="s">
        <v>87</v>
      </c>
      <c r="E27" s="142" t="s">
        <v>88</v>
      </c>
      <c r="F27" s="142" t="s">
        <v>20</v>
      </c>
      <c r="G27" s="142" t="s">
        <v>89</v>
      </c>
      <c r="H27" s="94"/>
      <c r="I27" s="91"/>
      <c r="J27" s="77"/>
      <c r="K27" s="78"/>
    </row>
    <row r="28" spans="1:11" ht="15.6" x14ac:dyDescent="0.25">
      <c r="A28" s="142">
        <v>6</v>
      </c>
      <c r="B28" s="142" t="s">
        <v>90</v>
      </c>
      <c r="C28" s="142" t="s">
        <v>91</v>
      </c>
      <c r="D28" s="142" t="s">
        <v>92</v>
      </c>
      <c r="E28" s="142" t="s">
        <v>93</v>
      </c>
      <c r="F28" s="142" t="s">
        <v>20</v>
      </c>
      <c r="G28" s="142" t="s">
        <v>79</v>
      </c>
      <c r="H28" s="94"/>
      <c r="I28" s="91"/>
      <c r="J28" s="77"/>
      <c r="K28" s="78"/>
    </row>
    <row r="29" spans="1:11" ht="15.6" x14ac:dyDescent="0.25">
      <c r="A29" s="142">
        <v>7</v>
      </c>
      <c r="B29" s="142" t="s">
        <v>94</v>
      </c>
      <c r="C29" s="142" t="s">
        <v>95</v>
      </c>
      <c r="D29" s="142" t="s">
        <v>96</v>
      </c>
      <c r="E29" s="142" t="s">
        <v>97</v>
      </c>
      <c r="F29" s="142" t="s">
        <v>20</v>
      </c>
      <c r="G29" s="142" t="s">
        <v>70</v>
      </c>
      <c r="H29" s="94"/>
      <c r="I29" s="91"/>
      <c r="J29" s="77"/>
      <c r="K29" s="78"/>
    </row>
    <row r="30" spans="1:11" ht="15.6" x14ac:dyDescent="0.25">
      <c r="A30" s="142">
        <v>8</v>
      </c>
      <c r="B30" s="142" t="s">
        <v>98</v>
      </c>
      <c r="C30" s="142" t="s">
        <v>99</v>
      </c>
      <c r="D30" s="142" t="s">
        <v>100</v>
      </c>
      <c r="E30" s="142" t="s">
        <v>101</v>
      </c>
      <c r="F30" s="142" t="s">
        <v>46</v>
      </c>
      <c r="G30" s="142" t="s">
        <v>79</v>
      </c>
      <c r="H30" s="94"/>
      <c r="I30" s="91"/>
      <c r="J30" s="77"/>
      <c r="K30" s="78"/>
    </row>
    <row r="31" spans="1:11" ht="15.6" x14ac:dyDescent="0.25">
      <c r="A31" s="142">
        <v>9</v>
      </c>
      <c r="B31" s="142">
        <v>604</v>
      </c>
      <c r="C31" s="142">
        <v>10112972850</v>
      </c>
      <c r="D31" s="142" t="s">
        <v>159</v>
      </c>
      <c r="E31" s="143">
        <v>39438</v>
      </c>
      <c r="F31" s="142" t="s">
        <v>20</v>
      </c>
      <c r="G31" s="142" t="s">
        <v>160</v>
      </c>
      <c r="H31" s="94"/>
      <c r="I31" s="91"/>
      <c r="J31" s="77"/>
      <c r="K31" s="78"/>
    </row>
    <row r="32" spans="1:11" ht="15.6" x14ac:dyDescent="0.25">
      <c r="A32" s="142">
        <v>10</v>
      </c>
      <c r="B32" s="142" t="s">
        <v>102</v>
      </c>
      <c r="C32" s="142" t="s">
        <v>103</v>
      </c>
      <c r="D32" s="142" t="s">
        <v>104</v>
      </c>
      <c r="E32" s="142" t="s">
        <v>105</v>
      </c>
      <c r="F32" s="142" t="s">
        <v>20</v>
      </c>
      <c r="G32" s="142" t="s">
        <v>106</v>
      </c>
      <c r="H32" s="94"/>
      <c r="I32" s="91"/>
      <c r="J32" s="77"/>
      <c r="K32" s="78"/>
    </row>
    <row r="33" spans="1:11" ht="15.6" x14ac:dyDescent="0.25">
      <c r="A33" s="142" t="s">
        <v>158</v>
      </c>
      <c r="B33" s="142" t="s">
        <v>107</v>
      </c>
      <c r="C33" s="142" t="s">
        <v>108</v>
      </c>
      <c r="D33" s="142" t="s">
        <v>109</v>
      </c>
      <c r="E33" s="142" t="s">
        <v>110</v>
      </c>
      <c r="F33" s="142" t="s">
        <v>20</v>
      </c>
      <c r="G33" s="142" t="s">
        <v>89</v>
      </c>
      <c r="H33" s="94"/>
      <c r="I33" s="91"/>
      <c r="J33" s="77"/>
      <c r="K33" s="78"/>
    </row>
    <row r="34" spans="1:11" ht="15.6" x14ac:dyDescent="0.25">
      <c r="A34" s="142" t="s">
        <v>158</v>
      </c>
      <c r="B34" s="142" t="s">
        <v>111</v>
      </c>
      <c r="C34" s="142" t="s">
        <v>112</v>
      </c>
      <c r="D34" s="142" t="s">
        <v>113</v>
      </c>
      <c r="E34" s="142" t="s">
        <v>114</v>
      </c>
      <c r="F34" s="142" t="s">
        <v>20</v>
      </c>
      <c r="G34" s="142" t="s">
        <v>89</v>
      </c>
      <c r="H34" s="94"/>
      <c r="I34" s="91"/>
      <c r="J34" s="77"/>
      <c r="K34" s="78"/>
    </row>
    <row r="35" spans="1:11" ht="15.6" x14ac:dyDescent="0.25">
      <c r="A35" s="142" t="s">
        <v>158</v>
      </c>
      <c r="B35" s="142" t="s">
        <v>115</v>
      </c>
      <c r="C35" s="142" t="s">
        <v>116</v>
      </c>
      <c r="D35" s="142" t="s">
        <v>117</v>
      </c>
      <c r="E35" s="142" t="s">
        <v>118</v>
      </c>
      <c r="F35" s="142" t="s">
        <v>17</v>
      </c>
      <c r="G35" s="142" t="s">
        <v>70</v>
      </c>
      <c r="H35" s="94"/>
      <c r="I35" s="91"/>
      <c r="J35" s="77"/>
      <c r="K35" s="78"/>
    </row>
    <row r="36" spans="1:11" ht="15.6" x14ac:dyDescent="0.25">
      <c r="A36" s="142" t="s">
        <v>158</v>
      </c>
      <c r="B36" s="142" t="s">
        <v>119</v>
      </c>
      <c r="C36" s="142" t="s">
        <v>120</v>
      </c>
      <c r="D36" s="142" t="s">
        <v>121</v>
      </c>
      <c r="E36" s="142" t="s">
        <v>105</v>
      </c>
      <c r="F36" s="142" t="s">
        <v>20</v>
      </c>
      <c r="G36" s="142" t="s">
        <v>89</v>
      </c>
      <c r="H36" s="94"/>
      <c r="I36" s="91"/>
      <c r="J36" s="77"/>
      <c r="K36" s="78"/>
    </row>
    <row r="37" spans="1:11" ht="15.6" x14ac:dyDescent="0.25">
      <c r="A37" s="142" t="s">
        <v>158</v>
      </c>
      <c r="B37" s="142" t="s">
        <v>122</v>
      </c>
      <c r="C37" s="142" t="s">
        <v>123</v>
      </c>
      <c r="D37" s="142" t="s">
        <v>124</v>
      </c>
      <c r="E37" s="142" t="s">
        <v>125</v>
      </c>
      <c r="F37" s="142" t="s">
        <v>20</v>
      </c>
      <c r="G37" s="142" t="s">
        <v>89</v>
      </c>
      <c r="H37" s="94"/>
      <c r="I37" s="91"/>
      <c r="J37" s="77"/>
      <c r="K37" s="78"/>
    </row>
    <row r="38" spans="1:11" ht="15.6" x14ac:dyDescent="0.25">
      <c r="A38" s="142" t="s">
        <v>158</v>
      </c>
      <c r="B38" s="142" t="s">
        <v>126</v>
      </c>
      <c r="C38" s="142" t="s">
        <v>127</v>
      </c>
      <c r="D38" s="142" t="s">
        <v>128</v>
      </c>
      <c r="E38" s="142" t="s">
        <v>129</v>
      </c>
      <c r="F38" s="142" t="s">
        <v>20</v>
      </c>
      <c r="G38" s="142" t="s">
        <v>89</v>
      </c>
      <c r="H38" s="94"/>
      <c r="I38" s="91"/>
      <c r="J38" s="77"/>
      <c r="K38" s="78"/>
    </row>
    <row r="39" spans="1:11" ht="15.6" x14ac:dyDescent="0.25">
      <c r="A39" s="142" t="s">
        <v>158</v>
      </c>
      <c r="B39" s="142" t="s">
        <v>130</v>
      </c>
      <c r="C39" s="142" t="s">
        <v>131</v>
      </c>
      <c r="D39" s="142" t="s">
        <v>132</v>
      </c>
      <c r="E39" s="142" t="s">
        <v>133</v>
      </c>
      <c r="F39" s="142" t="s">
        <v>20</v>
      </c>
      <c r="G39" s="142" t="s">
        <v>89</v>
      </c>
      <c r="H39" s="94"/>
      <c r="I39" s="91"/>
      <c r="J39" s="77"/>
      <c r="K39" s="78"/>
    </row>
    <row r="40" spans="1:11" ht="15.6" x14ac:dyDescent="0.25">
      <c r="A40" s="142" t="s">
        <v>158</v>
      </c>
      <c r="B40" s="142" t="s">
        <v>134</v>
      </c>
      <c r="C40" s="142" t="s">
        <v>135</v>
      </c>
      <c r="D40" s="142" t="s">
        <v>136</v>
      </c>
      <c r="E40" s="142" t="s">
        <v>137</v>
      </c>
      <c r="F40" s="142" t="s">
        <v>20</v>
      </c>
      <c r="G40" s="142" t="s">
        <v>89</v>
      </c>
      <c r="H40" s="94"/>
      <c r="I40" s="91"/>
      <c r="J40" s="77"/>
      <c r="K40" s="78"/>
    </row>
    <row r="41" spans="1:11" ht="15.6" x14ac:dyDescent="0.25">
      <c r="A41" s="142" t="s">
        <v>158</v>
      </c>
      <c r="B41" s="142" t="s">
        <v>138</v>
      </c>
      <c r="C41" s="142" t="s">
        <v>139</v>
      </c>
      <c r="D41" s="142" t="s">
        <v>140</v>
      </c>
      <c r="E41" s="142" t="s">
        <v>141</v>
      </c>
      <c r="F41" s="142" t="s">
        <v>20</v>
      </c>
      <c r="G41" s="142" t="s">
        <v>89</v>
      </c>
      <c r="H41" s="94"/>
      <c r="I41" s="91"/>
      <c r="J41" s="77"/>
      <c r="K41" s="78"/>
    </row>
    <row r="42" spans="1:11" ht="15.6" x14ac:dyDescent="0.25">
      <c r="A42" s="142" t="s">
        <v>158</v>
      </c>
      <c r="B42" s="142" t="s">
        <v>142</v>
      </c>
      <c r="C42" s="142" t="s">
        <v>143</v>
      </c>
      <c r="D42" s="142" t="s">
        <v>144</v>
      </c>
      <c r="E42" s="142" t="s">
        <v>145</v>
      </c>
      <c r="F42" s="142" t="s">
        <v>20</v>
      </c>
      <c r="G42" s="142" t="s">
        <v>89</v>
      </c>
      <c r="H42" s="94"/>
      <c r="I42" s="91"/>
      <c r="J42" s="77"/>
      <c r="K42" s="78"/>
    </row>
    <row r="43" spans="1:11" ht="15.6" x14ac:dyDescent="0.25">
      <c r="A43" s="142" t="s">
        <v>158</v>
      </c>
      <c r="B43" s="142" t="s">
        <v>146</v>
      </c>
      <c r="C43" s="142" t="s">
        <v>147</v>
      </c>
      <c r="D43" s="142" t="s">
        <v>148</v>
      </c>
      <c r="E43" s="142" t="s">
        <v>149</v>
      </c>
      <c r="F43" s="142" t="s">
        <v>20</v>
      </c>
      <c r="G43" s="142" t="s">
        <v>79</v>
      </c>
      <c r="H43" s="94"/>
      <c r="I43" s="91"/>
      <c r="J43" s="77"/>
      <c r="K43" s="78"/>
    </row>
    <row r="44" spans="1:11" ht="15.6" x14ac:dyDescent="0.25">
      <c r="A44" s="142" t="s">
        <v>158</v>
      </c>
      <c r="B44" s="142" t="s">
        <v>150</v>
      </c>
      <c r="C44" s="142" t="s">
        <v>151</v>
      </c>
      <c r="D44" s="142" t="s">
        <v>152</v>
      </c>
      <c r="E44" s="142" t="s">
        <v>153</v>
      </c>
      <c r="F44" s="142" t="s">
        <v>20</v>
      </c>
      <c r="G44" s="142" t="s">
        <v>70</v>
      </c>
      <c r="H44" s="94"/>
      <c r="I44" s="91"/>
      <c r="J44" s="77"/>
      <c r="K44" s="78"/>
    </row>
    <row r="45" spans="1:11" ht="15.6" x14ac:dyDescent="0.25">
      <c r="A45" s="142" t="s">
        <v>158</v>
      </c>
      <c r="B45" s="142" t="s">
        <v>154</v>
      </c>
      <c r="C45" s="142" t="s">
        <v>155</v>
      </c>
      <c r="D45" s="142" t="s">
        <v>156</v>
      </c>
      <c r="E45" s="142" t="s">
        <v>157</v>
      </c>
      <c r="F45" s="142" t="s">
        <v>20</v>
      </c>
      <c r="G45" s="142" t="s">
        <v>89</v>
      </c>
      <c r="H45" s="94"/>
      <c r="I45" s="91"/>
      <c r="J45" s="77"/>
      <c r="K45" s="78"/>
    </row>
    <row r="46" spans="1:11" ht="16.2" thickBot="1" x14ac:dyDescent="0.35">
      <c r="A46" s="23"/>
      <c r="B46" s="24"/>
      <c r="C46" s="24"/>
      <c r="D46" s="1"/>
      <c r="E46" s="25"/>
      <c r="F46" s="15"/>
      <c r="G46" s="15"/>
      <c r="H46" s="26"/>
      <c r="I46" s="26"/>
      <c r="J46" s="27"/>
      <c r="K46" s="27"/>
    </row>
    <row r="47" spans="1:11" ht="15" thickTop="1" x14ac:dyDescent="0.25">
      <c r="A47" s="124" t="s">
        <v>3</v>
      </c>
      <c r="B47" s="125"/>
      <c r="C47" s="125"/>
      <c r="D47" s="125"/>
      <c r="E47" s="53"/>
      <c r="F47" s="53"/>
      <c r="G47" s="126" t="s">
        <v>25</v>
      </c>
      <c r="H47" s="126"/>
      <c r="I47" s="125"/>
      <c r="J47" s="126"/>
      <c r="K47" s="127"/>
    </row>
    <row r="48" spans="1:11" x14ac:dyDescent="0.25">
      <c r="A48" s="67" t="s">
        <v>33</v>
      </c>
      <c r="B48" s="21"/>
      <c r="C48" s="21"/>
      <c r="D48" s="68"/>
      <c r="E48" s="29"/>
      <c r="F48" s="65"/>
      <c r="G48" s="28" t="s">
        <v>21</v>
      </c>
      <c r="H48" s="61">
        <v>7</v>
      </c>
      <c r="I48" s="71"/>
      <c r="J48" s="45" t="s">
        <v>19</v>
      </c>
      <c r="K48" s="74">
        <f>COUNTIF(F23:F45,"ЗМС")</f>
        <v>0</v>
      </c>
    </row>
    <row r="49" spans="1:11" x14ac:dyDescent="0.25">
      <c r="A49" s="67" t="s">
        <v>34</v>
      </c>
      <c r="B49" s="21"/>
      <c r="C49" s="21"/>
      <c r="D49" s="68"/>
      <c r="E49" s="2"/>
      <c r="F49" s="66"/>
      <c r="G49" s="30" t="s">
        <v>43</v>
      </c>
      <c r="H49" s="60">
        <f>H50+H53</f>
        <v>23</v>
      </c>
      <c r="I49" s="63"/>
      <c r="J49" s="45" t="s">
        <v>15</v>
      </c>
      <c r="K49" s="74">
        <f>COUNTIF(F23:F45,"МСМК")</f>
        <v>0</v>
      </c>
    </row>
    <row r="50" spans="1:11" x14ac:dyDescent="0.25">
      <c r="A50" s="67" t="s">
        <v>35</v>
      </c>
      <c r="B50" s="21"/>
      <c r="C50" s="21"/>
      <c r="D50" s="68"/>
      <c r="E50" s="2"/>
      <c r="F50" s="66"/>
      <c r="G50" s="30" t="s">
        <v>44</v>
      </c>
      <c r="H50" s="60">
        <f>H51+H52+H54</f>
        <v>10</v>
      </c>
      <c r="I50" s="63"/>
      <c r="J50" s="45" t="s">
        <v>17</v>
      </c>
      <c r="K50" s="74">
        <f>COUNTIF(F23:F45,"МС")</f>
        <v>2</v>
      </c>
    </row>
    <row r="51" spans="1:11" x14ac:dyDescent="0.25">
      <c r="A51" s="67" t="s">
        <v>36</v>
      </c>
      <c r="B51" s="21"/>
      <c r="C51" s="21"/>
      <c r="D51" s="68"/>
      <c r="E51" s="2"/>
      <c r="F51" s="66"/>
      <c r="G51" s="30" t="s">
        <v>39</v>
      </c>
      <c r="H51" s="61">
        <f>COUNT(A23:A45)</f>
        <v>10</v>
      </c>
      <c r="I51" s="62"/>
      <c r="J51" s="45" t="s">
        <v>20</v>
      </c>
      <c r="K51" s="74">
        <f>COUNTIF(F23:F45,"КМС")</f>
        <v>20</v>
      </c>
    </row>
    <row r="52" spans="1:11" x14ac:dyDescent="0.25">
      <c r="A52" s="67"/>
      <c r="B52" s="21"/>
      <c r="C52" s="21"/>
      <c r="D52" s="68"/>
      <c r="E52" s="2"/>
      <c r="F52" s="66"/>
      <c r="G52" s="30" t="s">
        <v>40</v>
      </c>
      <c r="H52" s="61">
        <f>COUNTIF(A23:A45,"НФ")</f>
        <v>0</v>
      </c>
      <c r="I52" s="62"/>
      <c r="J52" s="81" t="s">
        <v>46</v>
      </c>
      <c r="K52" s="74">
        <f>COUNTIF(F23:F45,"1 сп.р.")</f>
        <v>1</v>
      </c>
    </row>
    <row r="53" spans="1:11" x14ac:dyDescent="0.25">
      <c r="A53" s="67"/>
      <c r="B53" s="21"/>
      <c r="C53" s="21"/>
      <c r="D53" s="68"/>
      <c r="E53" s="2"/>
      <c r="F53" s="66"/>
      <c r="G53" s="30" t="s">
        <v>41</v>
      </c>
      <c r="H53" s="46">
        <f>COUNTIF(A23:A45,"НС")</f>
        <v>13</v>
      </c>
      <c r="I53" s="64"/>
      <c r="J53" s="80" t="s">
        <v>48</v>
      </c>
      <c r="K53" s="74">
        <f>COUNTIF(F23:F45,"2 сп.р.")</f>
        <v>0</v>
      </c>
    </row>
    <row r="54" spans="1:11" x14ac:dyDescent="0.25">
      <c r="A54" s="67"/>
      <c r="B54" s="21"/>
      <c r="C54" s="21"/>
      <c r="D54" s="68"/>
      <c r="E54" s="32"/>
      <c r="F54" s="72"/>
      <c r="G54" s="30" t="s">
        <v>42</v>
      </c>
      <c r="H54" s="46">
        <f>COUNTIF(A23:A45,"ДСКВ")</f>
        <v>0</v>
      </c>
      <c r="I54" s="73"/>
      <c r="J54" s="79" t="s">
        <v>47</v>
      </c>
      <c r="K54" s="74">
        <f>COUNTIF(F23:F45,"3 сп.р.")</f>
        <v>0</v>
      </c>
    </row>
    <row r="55" spans="1:11" x14ac:dyDescent="0.25">
      <c r="A55" s="33"/>
      <c r="K55" s="34"/>
    </row>
    <row r="56" spans="1:11" ht="15.6" x14ac:dyDescent="0.25">
      <c r="A56" s="111" t="s">
        <v>2</v>
      </c>
      <c r="B56" s="112"/>
      <c r="C56" s="112"/>
      <c r="D56" s="112"/>
      <c r="E56" s="113" t="s">
        <v>7</v>
      </c>
      <c r="F56" s="113"/>
      <c r="G56" s="113"/>
      <c r="H56" s="113"/>
      <c r="I56" s="113" t="s">
        <v>37</v>
      </c>
      <c r="J56" s="113"/>
      <c r="K56" s="114"/>
    </row>
    <row r="57" spans="1:11" x14ac:dyDescent="0.25">
      <c r="A57" s="33"/>
      <c r="B57" s="2"/>
      <c r="C57" s="2"/>
      <c r="E57" s="2"/>
      <c r="F57" s="29"/>
      <c r="G57" s="29"/>
      <c r="H57" s="29"/>
      <c r="I57" s="29"/>
      <c r="J57" s="29"/>
      <c r="K57" s="38"/>
    </row>
    <row r="58" spans="1:11" x14ac:dyDescent="0.25">
      <c r="A58" s="35"/>
      <c r="D58" s="36"/>
      <c r="E58" s="69"/>
      <c r="F58" s="36"/>
      <c r="G58" s="36"/>
      <c r="H58" s="70"/>
      <c r="I58" s="70"/>
      <c r="J58" s="36"/>
      <c r="K58" s="37"/>
    </row>
    <row r="59" spans="1:11" x14ac:dyDescent="0.25">
      <c r="A59" s="35"/>
      <c r="D59" s="36"/>
      <c r="E59" s="69"/>
      <c r="F59" s="36"/>
      <c r="G59" s="36"/>
      <c r="H59" s="70"/>
      <c r="I59" s="70"/>
      <c r="J59" s="36"/>
      <c r="K59" s="37"/>
    </row>
    <row r="60" spans="1:11" x14ac:dyDescent="0.25">
      <c r="A60" s="35"/>
      <c r="D60" s="36"/>
      <c r="E60" s="69"/>
      <c r="F60" s="36"/>
      <c r="G60" s="36"/>
      <c r="H60" s="70"/>
      <c r="I60" s="70"/>
      <c r="J60" s="36"/>
      <c r="K60" s="37"/>
    </row>
    <row r="61" spans="1:11" x14ac:dyDescent="0.25">
      <c r="A61" s="35"/>
      <c r="D61" s="36"/>
      <c r="E61" s="69"/>
      <c r="F61" s="36"/>
      <c r="G61" s="36"/>
      <c r="H61" s="70"/>
      <c r="I61" s="70"/>
      <c r="J61" s="36"/>
      <c r="K61" s="37"/>
    </row>
    <row r="62" spans="1:11" ht="16.2" thickBot="1" x14ac:dyDescent="0.3">
      <c r="A62" s="115" t="str">
        <f>G18</f>
        <v>МЯГКОВА Е.А.(IК, г. Саранск)</v>
      </c>
      <c r="B62" s="116"/>
      <c r="C62" s="116"/>
      <c r="D62" s="116"/>
      <c r="E62" s="116" t="str">
        <f>G17</f>
        <v>БОЯРОВ В.В. (ВК, г. Саранск)</v>
      </c>
      <c r="F62" s="116"/>
      <c r="G62" s="116"/>
      <c r="H62" s="116"/>
      <c r="I62" s="116" t="str">
        <f>G19</f>
        <v>ГРИГОРЬЕВА Л.Ю. (ВК, г. Пенза)</v>
      </c>
      <c r="J62" s="116"/>
      <c r="K62" s="117"/>
    </row>
    <row r="63" spans="1:11" ht="14.4" thickTop="1" x14ac:dyDescent="0.25"/>
    <row r="64" spans="1:11" ht="18" x14ac:dyDescent="0.25">
      <c r="A64" s="49"/>
      <c r="B64" s="50"/>
      <c r="C64" s="50"/>
      <c r="D64" s="49"/>
      <c r="E64" s="51"/>
      <c r="F64" s="49"/>
      <c r="G64" s="49"/>
      <c r="H64" s="52"/>
      <c r="I64" s="52"/>
      <c r="J64" s="49"/>
      <c r="K64" s="49"/>
    </row>
    <row r="65" spans="1:7" ht="21" x14ac:dyDescent="0.25">
      <c r="A65" s="47"/>
      <c r="B65" s="47"/>
      <c r="C65" s="48"/>
      <c r="D65" s="110"/>
      <c r="E65" s="110"/>
      <c r="F65" s="110"/>
      <c r="G65" s="110"/>
    </row>
    <row r="66" spans="1:7" ht="18" x14ac:dyDescent="0.25">
      <c r="D66" s="49"/>
    </row>
  </sheetData>
  <autoFilter ref="A22:G22" xr:uid="{00000000-0009-0000-0000-000000000000}">
    <sortState xmlns:xlrd2="http://schemas.microsoft.com/office/spreadsheetml/2017/richdata2"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65:G65"/>
    <mergeCell ref="A56:D56"/>
    <mergeCell ref="E56:H56"/>
    <mergeCell ref="I56:K56"/>
    <mergeCell ref="A62:D62"/>
    <mergeCell ref="E62:H62"/>
    <mergeCell ref="I62:K62"/>
    <mergeCell ref="J21:J22"/>
    <mergeCell ref="K21:K22"/>
    <mergeCell ref="H21:I21"/>
    <mergeCell ref="A47:D47"/>
    <mergeCell ref="G47:K47"/>
  </mergeCells>
  <pageMargins left="0.7" right="0.7" top="0.75" bottom="0.75" header="0.3" footer="0.3"/>
  <pageSetup paperSize="9" scale="5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2024-07-20T13:28:04Z</cp:lastPrinted>
  <dcterms:created xsi:type="dcterms:W3CDTF">1996-10-08T23:32:33Z</dcterms:created>
  <dcterms:modified xsi:type="dcterms:W3CDTF">2024-07-20T13:28:07Z</dcterms:modified>
</cp:coreProperties>
</file>