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Мой диск\соревнования 2024\ВМХ\июнь 08-09 КР ВС ЧПОО   ФРИСТАЙЛ\"/>
    </mc:Choice>
  </mc:AlternateContent>
  <xr:revisionPtr revIDLastSave="0" documentId="13_ncr:1_{A10EBA4F-BF75-4A8E-BDF6-B46AC4269A0B}" xr6:coauthVersionLast="47" xr6:coauthVersionMax="47" xr10:uidLastSave="{00000000-0000-0000-0000-000000000000}"/>
  <bookViews>
    <workbookView xWindow="-110" yWindow="-110" windowWidth="19420" windowHeight="10300" xr2:uid="{ECBE5E30-A706-4757-A93B-8E66FCB8C1CD}"/>
  </bookViews>
  <sheets>
    <sheet name="ВС Ю-ры 17-18-оф.протокол " sheetId="1" r:id="rId1"/>
    <sheet name="ВС Ю15-16-оф.протокол " sheetId="2" r:id="rId2"/>
    <sheet name="ВС Д15-16-оф.протокол " sheetId="3" r:id="rId3"/>
  </sheets>
  <definedNames>
    <definedName name="_xlnm.Print_Titles" localSheetId="2">'ВС Д15-16-оф.протокол '!$21:$21</definedName>
    <definedName name="_xlnm.Print_Titles" localSheetId="1">'ВС Ю15-16-оф.протокол '!$21:$21</definedName>
    <definedName name="_xlnm.Print_Titles" localSheetId="0">'ВС Ю-ры 17-18-оф.протокол '!$21:$21</definedName>
    <definedName name="_xlnm.Print_Area" localSheetId="2">'ВС Д15-16-оф.протокол '!$A$1:$N$40</definedName>
    <definedName name="_xlnm.Print_Area" localSheetId="1">'ВС Ю15-16-оф.протокол '!$A$1:$N$41</definedName>
    <definedName name="_xlnm.Print_Area" localSheetId="0">'ВС Ю-ры 17-18-оф.протокол '!$A$1:$N$44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3" l="1"/>
  <c r="G40" i="3"/>
  <c r="D40" i="3"/>
  <c r="L34" i="3"/>
  <c r="N32" i="3"/>
  <c r="H32" i="3"/>
  <c r="H31" i="3"/>
  <c r="H30" i="3"/>
  <c r="N29" i="3"/>
  <c r="H29" i="3"/>
  <c r="N26" i="3"/>
  <c r="H26" i="3" a="1"/>
  <c r="H26" i="3" s="1"/>
  <c r="N31" i="3"/>
  <c r="L41" i="2"/>
  <c r="G41" i="2"/>
  <c r="D41" i="2"/>
  <c r="L35" i="2"/>
  <c r="H33" i="2"/>
  <c r="H32" i="2"/>
  <c r="H31" i="2"/>
  <c r="H30" i="2"/>
  <c r="N32" i="2"/>
  <c r="H27" i="2" a="1"/>
  <c r="H27" i="2" s="1"/>
  <c r="L44" i="1"/>
  <c r="G44" i="1"/>
  <c r="D44" i="1"/>
  <c r="L38" i="1"/>
  <c r="H36" i="1"/>
  <c r="H35" i="1"/>
  <c r="H34" i="1"/>
  <c r="H33" i="1"/>
  <c r="N35" i="1"/>
  <c r="N31" i="2" l="1"/>
  <c r="N28" i="2"/>
  <c r="N30" i="1"/>
  <c r="N31" i="1"/>
  <c r="N36" i="1"/>
  <c r="N34" i="1"/>
  <c r="H30" i="1" a="1"/>
  <c r="H30" i="1" s="1"/>
  <c r="N33" i="1"/>
  <c r="N29" i="2"/>
  <c r="N30" i="3"/>
  <c r="N30" i="2"/>
  <c r="N33" i="2"/>
  <c r="N32" i="1"/>
  <c r="N27" i="3"/>
  <c r="N27" i="2"/>
  <c r="N28" i="3"/>
</calcChain>
</file>

<file path=xl/sharedStrings.xml><?xml version="1.0" encoding="utf-8"?>
<sst xmlns="http://schemas.openxmlformats.org/spreadsheetml/2006/main" count="219" uniqueCount="82">
  <si>
    <t>Министерство спорта Российской Федерации</t>
  </si>
  <si>
    <t>Правительство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</si>
  <si>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</si>
  <si>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</si>
  <si>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ВСЕРОССИЙСКИЕ СОРЕВНОВАНИЯ</t>
  </si>
  <si>
    <t>по велосипедному спорту</t>
  </si>
  <si>
    <t>ИТОГОВЫЙ ПРОТОКОЛ</t>
  </si>
  <si>
    <t>ВМХ - фристайл - парк (или парк - смешанный)</t>
  </si>
  <si>
    <t>ЮНИОРЫ 17-18 ЛЕТ</t>
  </si>
  <si>
    <t>МЕСТО ПРОВЕДЕНИЯ: г. Омск, "Парк Фристайл"</t>
  </si>
  <si>
    <t>НАЧАЛО ГОНКИ:</t>
  </si>
  <si>
    <t>15:00</t>
  </si>
  <si>
    <t>Номер-код ВРВС - 0080061612Я</t>
  </si>
  <si>
    <t>ДАТА ПРОВЕДЕНИЯ: 07 - 10 июня 2024 года</t>
  </si>
  <si>
    <t>ОКОНЧАНИЕ ГОНКИ:</t>
  </si>
  <si>
    <t>16:00</t>
  </si>
  <si>
    <t>ЕКП 2024 № - 2008550021019378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</si>
  <si>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</si>
  <si>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</si>
  <si>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</si>
  <si>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РЕГ.НОМЕР: "Парк Фристайл"</t>
  </si>
  <si>
    <t>ГЛАВНЫЙ СУДЬЯ:</t>
  </si>
  <si>
    <t xml:space="preserve">БОЧАНОВ В.А. (ВК, г. ОМСК) </t>
  </si>
  <si>
    <t>ВЫСОТА СТАРТОВОЙ ГОРЫ (HD)(м):</t>
  </si>
  <si>
    <t>ГЛАВНЫЙ СЕКРЕТАРЬ:</t>
  </si>
  <si>
    <t>СЛАБКОВСКАЯ В.Н. ( ВК, г. ОМСК)</t>
  </si>
  <si>
    <t>КОНТРОЛЬНОЕ ВРЕМЯ (МИН):</t>
  </si>
  <si>
    <t>СУДЬЯ НА ФИНИШЕ:</t>
  </si>
  <si>
    <t xml:space="preserve">СТАРЧЕНКОВ С.А. (ВК, г. ОМСК)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</si>
  <si>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</si>
  <si>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</si>
  <si>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</si>
  <si>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</si>
  <si>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</si>
  <si>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</si>
  <si>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</si>
  <si>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</si>
  <si>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</si>
  <si>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</si>
  <si>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</si>
  <si>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</si>
  <si>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</si>
  <si>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</si>
  <si>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</si>
  <si>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</si>
  <si>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</si>
  <si>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</si>
  <si>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</si>
  <si>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</si>
  <si>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</si>
  <si>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МСМК</t>
  </si>
  <si>
    <t>Осадки:</t>
  </si>
  <si>
    <t>Стартовало</t>
  </si>
  <si>
    <t>МС</t>
  </si>
  <si>
    <t>Ветер: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</si>
  <si>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</si>
  <si>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</si>
  <si>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</si>
  <si>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</si>
  <si>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</si>
  <si>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</si>
  <si>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</si>
  <si>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</si>
  <si>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</si>
  <si>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</si>
  <si>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ЮНОШИ 15-16 ЛЕТ</t>
  </si>
  <si>
    <t>18:00</t>
  </si>
  <si>
    <t>20:00</t>
  </si>
  <si>
    <t>ДЕВУШКИ 15-16 ЛЕТ</t>
  </si>
  <si>
    <t>ИВАНОВ Денис</t>
  </si>
  <si>
    <t>г.Санкт-Петербург</t>
  </si>
  <si>
    <t>МИЗИН Дмитрий</t>
  </si>
  <si>
    <t>Омская область</t>
  </si>
  <si>
    <t>ЦЫРЕНЩИКОВ Матвей</t>
  </si>
  <si>
    <t>Свердловская область</t>
  </si>
  <si>
    <t>ТРИФОНОВ Артем</t>
  </si>
  <si>
    <t>Московская область</t>
  </si>
  <si>
    <t>СЕМИЛЕТНИКОВ Глеб</t>
  </si>
  <si>
    <t>НАСКОВЕЦ Павел</t>
  </si>
  <si>
    <t>ДЕМИДОВ Илья</t>
  </si>
  <si>
    <t>Тобольск</t>
  </si>
  <si>
    <t>ШАЛЫПИНА 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</si>
</sst>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5" fillId="0" borderId="0"/>
    <xf numFmtId="0" fontId="15" fillId="0" borderId="0"/>
  </cellStyleXfs>
  <cellXfs count="154">
    <xf numFmtId="0" fontId="0" fillId="0" borderId="0" xfId="0"/>
    <xf numFmtId="0" fontId="4" fillId="0" borderId="0" xfId="1" applyFont="1" applyAlignment="1">
      <alignment vertical="center"/>
    </xf>
    <xf numFmtId="0" fontId="3" fillId="0" borderId="0" xfId="2"/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11" fillId="0" borderId="11" xfId="1" applyFont="1" applyBorder="1" applyAlignment="1">
      <alignment vertical="center"/>
    </xf>
    <xf numFmtId="0" fontId="10" fillId="0" borderId="11" xfId="1" applyFont="1" applyBorder="1" applyAlignment="1">
      <alignment horizontal="left" vertical="center"/>
    </xf>
    <xf numFmtId="49" fontId="11" fillId="0" borderId="11" xfId="1" applyNumberFormat="1" applyFont="1" applyBorder="1" applyAlignment="1">
      <alignment vertical="center"/>
    </xf>
    <xf numFmtId="0" fontId="12" fillId="0" borderId="11" xfId="1" applyFont="1" applyBorder="1" applyAlignment="1">
      <alignment horizontal="right" vertical="center"/>
    </xf>
    <xf numFmtId="0" fontId="10" fillId="0" borderId="12" xfId="2" applyFont="1" applyBorder="1" applyAlignment="1">
      <alignment horizontal="right" vertical="center"/>
    </xf>
    <xf numFmtId="0" fontId="11" fillId="0" borderId="8" xfId="1" applyFont="1" applyBorder="1" applyAlignment="1">
      <alignment vertical="center"/>
    </xf>
    <xf numFmtId="0" fontId="1" fillId="0" borderId="8" xfId="1" applyFont="1" applyBorder="1" applyAlignment="1">
      <alignment horizontal="left" vertical="center"/>
    </xf>
    <xf numFmtId="49" fontId="11" fillId="0" borderId="8" xfId="1" applyNumberFormat="1" applyFont="1" applyBorder="1" applyAlignment="1">
      <alignment vertical="center"/>
    </xf>
    <xf numFmtId="0" fontId="12" fillId="0" borderId="8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13" xfId="1" applyFont="1" applyBorder="1" applyAlignment="1">
      <alignment vertical="center"/>
    </xf>
    <xf numFmtId="0" fontId="10" fillId="0" borderId="14" xfId="1" applyFont="1" applyBorder="1" applyAlignment="1">
      <alignment horizontal="center" vertical="center"/>
    </xf>
    <xf numFmtId="0" fontId="10" fillId="0" borderId="14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6" fillId="0" borderId="14" xfId="1" applyFont="1" applyBorder="1" applyAlignment="1">
      <alignment horizontal="right" vertical="center"/>
    </xf>
    <xf numFmtId="0" fontId="11" fillId="0" borderId="14" xfId="1" applyFont="1" applyBorder="1" applyAlignment="1">
      <alignment horizontal="right" vertical="center"/>
    </xf>
    <xf numFmtId="0" fontId="11" fillId="0" borderId="14" xfId="1" applyFont="1" applyBorder="1" applyAlignment="1">
      <alignment horizontal="right"/>
    </xf>
    <xf numFmtId="49" fontId="13" fillId="0" borderId="16" xfId="1" applyNumberFormat="1" applyFont="1" applyBorder="1" applyAlignment="1">
      <alignment vertical="center"/>
    </xf>
    <xf numFmtId="0" fontId="13" fillId="0" borderId="14" xfId="1" applyFont="1" applyBorder="1" applyAlignment="1">
      <alignment vertical="center"/>
    </xf>
    <xf numFmtId="49" fontId="13" fillId="0" borderId="14" xfId="1" applyNumberFormat="1" applyFont="1" applyBorder="1" applyAlignment="1">
      <alignment vertical="center"/>
    </xf>
    <xf numFmtId="0" fontId="13" fillId="0" borderId="17" xfId="1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6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49" fontId="13" fillId="0" borderId="16" xfId="1" applyNumberFormat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1" fontId="6" fillId="0" borderId="0" xfId="1" applyNumberFormat="1" applyFont="1" applyAlignment="1">
      <alignment vertical="center"/>
    </xf>
    <xf numFmtId="1" fontId="11" fillId="0" borderId="17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vertical="center"/>
    </xf>
    <xf numFmtId="0" fontId="6" fillId="0" borderId="18" xfId="1" applyFont="1" applyBorder="1" applyAlignment="1">
      <alignment horizontal="center" vertical="center"/>
    </xf>
    <xf numFmtId="49" fontId="6" fillId="0" borderId="18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4" fillId="0" borderId="0" xfId="1" applyNumberFormat="1" applyFont="1" applyAlignment="1">
      <alignment vertical="center"/>
    </xf>
    <xf numFmtId="49" fontId="14" fillId="3" borderId="25" xfId="1" applyNumberFormat="1" applyFont="1" applyFill="1" applyBorder="1" applyAlignment="1">
      <alignment horizontal="center" vertical="center" wrapText="1"/>
    </xf>
    <xf numFmtId="0" fontId="11" fillId="0" borderId="24" xfId="2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5" xfId="1" applyFont="1" applyBorder="1" applyAlignment="1">
      <alignment vertical="center"/>
    </xf>
    <xf numFmtId="14" fontId="11" fillId="0" borderId="25" xfId="1" applyNumberFormat="1" applyFont="1" applyBorder="1" applyAlignment="1">
      <alignment horizontal="center" vertical="center"/>
    </xf>
    <xf numFmtId="2" fontId="11" fillId="0" borderId="25" xfId="2" applyNumberFormat="1" applyFont="1" applyBorder="1" applyAlignment="1">
      <alignment horizontal="center" vertical="center"/>
    </xf>
    <xf numFmtId="1" fontId="11" fillId="0" borderId="25" xfId="2" applyNumberFormat="1" applyFont="1" applyBorder="1" applyAlignment="1">
      <alignment horizontal="center" vertical="center"/>
    </xf>
    <xf numFmtId="0" fontId="6" fillId="4" borderId="25" xfId="3" applyFont="1" applyFill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justify"/>
    </xf>
    <xf numFmtId="0" fontId="18" fillId="0" borderId="0" xfId="4" applyFont="1" applyAlignment="1">
      <alignment vertical="center" wrapText="1"/>
    </xf>
    <xf numFmtId="0" fontId="19" fillId="0" borderId="0" xfId="1" applyFont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 wrapText="1"/>
    </xf>
    <xf numFmtId="49" fontId="19" fillId="0" borderId="0" xfId="1" applyNumberFormat="1" applyFont="1" applyAlignment="1">
      <alignment vertical="center" wrapText="1"/>
    </xf>
    <xf numFmtId="0" fontId="19" fillId="0" borderId="0" xfId="1" applyFont="1" applyAlignment="1">
      <alignment vertical="center" wrapText="1"/>
    </xf>
    <xf numFmtId="0" fontId="10" fillId="2" borderId="30" xfId="1" applyFont="1" applyFill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1" fillId="0" borderId="14" xfId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9" fontId="11" fillId="0" borderId="16" xfId="1" applyNumberFormat="1" applyFont="1" applyBorder="1" applyAlignment="1">
      <alignment vertical="center"/>
    </xf>
    <xf numFmtId="0" fontId="20" fillId="4" borderId="15" xfId="1" applyFont="1" applyFill="1" applyBorder="1" applyAlignment="1">
      <alignment horizontal="right" vertical="center"/>
    </xf>
    <xf numFmtId="0" fontId="6" fillId="0" borderId="32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0" fontId="6" fillId="0" borderId="17" xfId="2" applyFont="1" applyBorder="1" applyAlignment="1">
      <alignment horizontal="right" vertical="center"/>
    </xf>
    <xf numFmtId="9" fontId="11" fillId="0" borderId="14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20" fillId="0" borderId="15" xfId="2" applyFont="1" applyBorder="1" applyAlignment="1">
      <alignment horizontal="right" vertical="center"/>
    </xf>
    <xf numFmtId="0" fontId="6" fillId="0" borderId="3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6" fillId="0" borderId="35" xfId="2" applyNumberFormat="1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vertical="center"/>
    </xf>
    <xf numFmtId="0" fontId="11" fillId="0" borderId="13" xfId="1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49" fontId="6" fillId="0" borderId="27" xfId="2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left" vertical="center"/>
    </xf>
    <xf numFmtId="49" fontId="11" fillId="0" borderId="14" xfId="1" applyNumberFormat="1" applyFont="1" applyBorder="1" applyAlignment="1">
      <alignment vertical="center"/>
    </xf>
    <xf numFmtId="49" fontId="11" fillId="0" borderId="17" xfId="1" applyNumberFormat="1" applyFont="1" applyBorder="1" applyAlignment="1">
      <alignment vertical="center"/>
    </xf>
    <xf numFmtId="0" fontId="12" fillId="2" borderId="13" xfId="1" applyFont="1" applyFill="1" applyBorder="1" applyAlignment="1">
      <alignment vertical="center"/>
    </xf>
    <xf numFmtId="0" fontId="12" fillId="2" borderId="14" xfId="1" applyFont="1" applyFill="1" applyBorder="1" applyAlignment="1">
      <alignment vertical="center"/>
    </xf>
    <xf numFmtId="0" fontId="12" fillId="2" borderId="1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6" xfId="1" applyFont="1" applyBorder="1" applyAlignment="1">
      <alignment vertical="center"/>
    </xf>
    <xf numFmtId="0" fontId="16" fillId="0" borderId="37" xfId="1" applyFont="1" applyBorder="1" applyAlignment="1">
      <alignment vertical="center"/>
    </xf>
    <xf numFmtId="0" fontId="16" fillId="0" borderId="37" xfId="1" applyFont="1" applyBorder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6" fillId="0" borderId="24" xfId="2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5" xfId="1" applyFont="1" applyBorder="1" applyAlignment="1">
      <alignment vertical="center"/>
    </xf>
    <xf numFmtId="14" fontId="6" fillId="0" borderId="25" xfId="1" applyNumberFormat="1" applyFont="1" applyBorder="1" applyAlignment="1">
      <alignment horizontal="center" vertical="center"/>
    </xf>
    <xf numFmtId="2" fontId="6" fillId="0" borderId="25" xfId="2" applyNumberFormat="1" applyFont="1" applyBorder="1" applyAlignment="1">
      <alignment horizontal="center" vertical="center"/>
    </xf>
    <xf numFmtId="1" fontId="6" fillId="0" borderId="25" xfId="2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2" borderId="20" xfId="3" applyFont="1" applyFill="1" applyBorder="1" applyAlignment="1">
      <alignment horizontal="center" vertical="center" wrapText="1"/>
    </xf>
    <xf numFmtId="0" fontId="14" fillId="2" borderId="25" xfId="3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left" vertical="center"/>
    </xf>
    <xf numFmtId="0" fontId="10" fillId="0" borderId="11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 vertical="center"/>
    </xf>
    <xf numFmtId="0" fontId="13" fillId="0" borderId="14" xfId="1" applyFont="1" applyBorder="1" applyAlignment="1">
      <alignment horizontal="left" vertical="center"/>
    </xf>
    <xf numFmtId="0" fontId="13" fillId="0" borderId="17" xfId="1" applyFont="1" applyBorder="1" applyAlignment="1">
      <alignment horizontal="left" vertical="center"/>
    </xf>
    <xf numFmtId="0" fontId="14" fillId="2" borderId="23" xfId="1" applyFont="1" applyFill="1" applyBorder="1" applyAlignment="1">
      <alignment horizontal="center" vertical="center" wrapText="1"/>
    </xf>
    <xf numFmtId="0" fontId="14" fillId="2" borderId="28" xfId="1" applyFont="1" applyFill="1" applyBorder="1" applyAlignment="1">
      <alignment horizontal="center" vertical="center" wrapText="1"/>
    </xf>
    <xf numFmtId="0" fontId="10" fillId="2" borderId="29" xfId="1" applyFont="1" applyFill="1" applyBorder="1" applyAlignment="1">
      <alignment horizontal="center" vertical="center"/>
    </xf>
    <xf numFmtId="0" fontId="10" fillId="2" borderId="30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2" fillId="2" borderId="14" xfId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/>
    </xf>
    <xf numFmtId="49" fontId="14" fillId="3" borderId="21" xfId="1" applyNumberFormat="1" applyFont="1" applyFill="1" applyBorder="1" applyAlignment="1">
      <alignment horizontal="center" vertical="center" wrapText="1"/>
    </xf>
    <xf numFmtId="49" fontId="14" fillId="3" borderId="22" xfId="1" applyNumberFormat="1" applyFont="1" applyFill="1" applyBorder="1" applyAlignment="1">
      <alignment horizontal="center" vertical="center" wrapText="1"/>
    </xf>
    <xf numFmtId="49" fontId="14" fillId="3" borderId="26" xfId="1" applyNumberFormat="1" applyFont="1" applyFill="1" applyBorder="1" applyAlignment="1">
      <alignment horizontal="center" vertical="center" wrapText="1"/>
    </xf>
    <xf numFmtId="49" fontId="14" fillId="3" borderId="27" xfId="1" applyNumberFormat="1" applyFont="1" applyFill="1" applyBorder="1" applyAlignment="1">
      <alignment horizontal="center" vertical="center" wrapText="1"/>
    </xf>
    <xf numFmtId="49" fontId="14" fillId="3" borderId="20" xfId="1" applyNumberFormat="1" applyFont="1" applyFill="1" applyBorder="1" applyAlignment="1">
      <alignment horizontal="center" vertical="center" wrapText="1"/>
    </xf>
    <xf numFmtId="49" fontId="14" fillId="2" borderId="20" xfId="3" applyNumberFormat="1" applyFont="1" applyFill="1" applyBorder="1" applyAlignment="1">
      <alignment horizontal="center" vertical="center" wrapText="1"/>
    </xf>
    <xf numFmtId="49" fontId="14" fillId="2" borderId="25" xfId="3" applyNumberFormat="1" applyFont="1" applyFill="1" applyBorder="1" applyAlignment="1">
      <alignment horizontal="center" vertical="center" wrapText="1"/>
    </xf>
    <xf numFmtId="0" fontId="14" fillId="2" borderId="20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19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</cellXfs>
  <cellStyles count="5">
    <cellStyle name="Обычный" xfId="0" builtinId="0"/>
    <cellStyle name="Обычный 2" xfId="1" xr:uid="{BE347E69-5FE4-48E5-A1EF-E99384A6AAFD}"/>
    <cellStyle name="Обычный 6" xfId="2" xr:uid="{66EB6ADB-9B05-45F7-977B-3B72C9912DB2}"/>
    <cellStyle name="Обычный_ID4938_RS_1" xfId="4" xr:uid="{431F5778-2FF8-4124-9166-2300B1B1662A}"/>
    <cellStyle name="Обычный_Стартовый протокол Смирнов_20101106_Results" xfId="3" xr:uid="{9069410D-1BF3-46CD-B3D0-B7D9157E34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7.jpe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7.jpeg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hdphoto" Target="../media/hdphoto2.wdp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1</xdr:col>
      <xdr:colOff>495301</xdr:colOff>
      <xdr:row>3</xdr:row>
      <xdr:rowOff>41893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738157E-A4C1-47DC-B79F-27D5E4147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0"/>
          <a:ext cx="946150" cy="727693"/>
        </a:xfrm>
        <a:prstGeom prst="rect">
          <a:avLst/>
        </a:prstGeom>
      </xdr:spPr>
    </xdr:pic>
    <xdr:clientData/>
  </xdr:twoCellAnchor>
  <xdr:twoCellAnchor editAs="oneCell">
    <xdr:from>
      <xdr:col>11</xdr:col>
      <xdr:colOff>234619</xdr:colOff>
      <xdr:row>0</xdr:row>
      <xdr:rowOff>101600</xdr:rowOff>
    </xdr:from>
    <xdr:to>
      <xdr:col>12</xdr:col>
      <xdr:colOff>584661</xdr:colOff>
      <xdr:row>2</xdr:row>
      <xdr:rowOff>215899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E7B590A-9B98-4826-B0A8-ED5A8088C7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854869" y="101600"/>
          <a:ext cx="1054892" cy="62229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0</xdr:row>
      <xdr:rowOff>25400</xdr:rowOff>
    </xdr:from>
    <xdr:to>
      <xdr:col>2</xdr:col>
      <xdr:colOff>799840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621C022-D70A-40BB-8B6C-DB41FE999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76174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698500</xdr:colOff>
      <xdr:row>0</xdr:row>
      <xdr:rowOff>1</xdr:rowOff>
    </xdr:from>
    <xdr:to>
      <xdr:col>13</xdr:col>
      <xdr:colOff>863600</xdr:colOff>
      <xdr:row>3</xdr:row>
      <xdr:rowOff>31173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226080D-8EEB-4BAA-A0F0-108FEF2C3A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1023600" y="1"/>
          <a:ext cx="1130300" cy="793172"/>
        </a:xfrm>
        <a:prstGeom prst="rect">
          <a:avLst/>
        </a:prstGeom>
      </xdr:spPr>
    </xdr:pic>
    <xdr:clientData/>
  </xdr:twoCellAnchor>
  <xdr:twoCellAnchor editAs="oneCell">
    <xdr:from>
      <xdr:col>3</xdr:col>
      <xdr:colOff>970337</xdr:colOff>
      <xdr:row>39</xdr:row>
      <xdr:rowOff>99887</xdr:rowOff>
    </xdr:from>
    <xdr:to>
      <xdr:col>4</xdr:col>
      <xdr:colOff>416674</xdr:colOff>
      <xdr:row>42</xdr:row>
      <xdr:rowOff>52084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EF43525A-E115-405D-B688-D65E93F36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6137" y="7891337"/>
          <a:ext cx="1014787" cy="447497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38</xdr:row>
      <xdr:rowOff>147214</xdr:rowOff>
    </xdr:from>
    <xdr:to>
      <xdr:col>7</xdr:col>
      <xdr:colOff>28540</xdr:colOff>
      <xdr:row>41</xdr:row>
      <xdr:rowOff>113170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D5A2E71-2288-4632-BBEA-840EA9C1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8734" y="7773564"/>
          <a:ext cx="801456" cy="461256"/>
        </a:xfrm>
        <a:prstGeom prst="rect">
          <a:avLst/>
        </a:prstGeom>
      </xdr:spPr>
    </xdr:pic>
    <xdr:clientData/>
  </xdr:twoCellAnchor>
  <xdr:twoCellAnchor editAs="oneCell">
    <xdr:from>
      <xdr:col>12</xdr:col>
      <xdr:colOff>99888</xdr:colOff>
      <xdr:row>39</xdr:row>
      <xdr:rowOff>7135</xdr:rowOff>
    </xdr:from>
    <xdr:to>
      <xdr:col>12</xdr:col>
      <xdr:colOff>885700</xdr:colOff>
      <xdr:row>41</xdr:row>
      <xdr:rowOff>121942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4CEAF70-EAF9-4AF7-88F1-A5FF56CD2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4988" y="7798585"/>
          <a:ext cx="785812" cy="4450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1</xdr:col>
      <xdr:colOff>495301</xdr:colOff>
      <xdr:row>3</xdr:row>
      <xdr:rowOff>41893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6D43C15-D29A-4800-B7EB-032F3B95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0"/>
          <a:ext cx="946150" cy="727693"/>
        </a:xfrm>
        <a:prstGeom prst="rect">
          <a:avLst/>
        </a:prstGeom>
      </xdr:spPr>
    </xdr:pic>
    <xdr:clientData/>
  </xdr:twoCellAnchor>
  <xdr:twoCellAnchor editAs="oneCell">
    <xdr:from>
      <xdr:col>11</xdr:col>
      <xdr:colOff>234619</xdr:colOff>
      <xdr:row>0</xdr:row>
      <xdr:rowOff>101600</xdr:rowOff>
    </xdr:from>
    <xdr:to>
      <xdr:col>12</xdr:col>
      <xdr:colOff>584661</xdr:colOff>
      <xdr:row>2</xdr:row>
      <xdr:rowOff>215899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F3461B5-298B-4605-8413-E6F117199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677069" y="101600"/>
          <a:ext cx="1054892" cy="62229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0</xdr:row>
      <xdr:rowOff>25400</xdr:rowOff>
    </xdr:from>
    <xdr:to>
      <xdr:col>2</xdr:col>
      <xdr:colOff>799840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444189EF-081C-4044-A1EB-0642BCD86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76174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698500</xdr:colOff>
      <xdr:row>0</xdr:row>
      <xdr:rowOff>1</xdr:rowOff>
    </xdr:from>
    <xdr:to>
      <xdr:col>13</xdr:col>
      <xdr:colOff>863600</xdr:colOff>
      <xdr:row>3</xdr:row>
      <xdr:rowOff>31173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C7DE446-E8D2-4C75-8C0D-9B5DDAC297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0845800" y="1"/>
          <a:ext cx="1130300" cy="793172"/>
        </a:xfrm>
        <a:prstGeom prst="rect">
          <a:avLst/>
        </a:prstGeom>
      </xdr:spPr>
    </xdr:pic>
    <xdr:clientData/>
  </xdr:twoCellAnchor>
  <xdr:twoCellAnchor editAs="oneCell">
    <xdr:from>
      <xdr:col>3</xdr:col>
      <xdr:colOff>970337</xdr:colOff>
      <xdr:row>36</xdr:row>
      <xdr:rowOff>99887</xdr:rowOff>
    </xdr:from>
    <xdr:to>
      <xdr:col>4</xdr:col>
      <xdr:colOff>516562</xdr:colOff>
      <xdr:row>39</xdr:row>
      <xdr:rowOff>52084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BD5DDFC-5C1F-4823-9183-9E77EA885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37" y="7053137"/>
          <a:ext cx="1013075" cy="447497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35</xdr:row>
      <xdr:rowOff>147214</xdr:rowOff>
    </xdr:from>
    <xdr:to>
      <xdr:col>7</xdr:col>
      <xdr:colOff>28540</xdr:colOff>
      <xdr:row>38</xdr:row>
      <xdr:rowOff>113170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7DD7801-70FA-4DA3-9DC4-159B4D52F7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934" y="6935364"/>
          <a:ext cx="801456" cy="461256"/>
        </a:xfrm>
        <a:prstGeom prst="rect">
          <a:avLst/>
        </a:prstGeom>
      </xdr:spPr>
    </xdr:pic>
    <xdr:clientData/>
  </xdr:twoCellAnchor>
  <xdr:twoCellAnchor editAs="oneCell">
    <xdr:from>
      <xdr:col>12</xdr:col>
      <xdr:colOff>99888</xdr:colOff>
      <xdr:row>36</xdr:row>
      <xdr:rowOff>7135</xdr:rowOff>
    </xdr:from>
    <xdr:to>
      <xdr:col>12</xdr:col>
      <xdr:colOff>885700</xdr:colOff>
      <xdr:row>38</xdr:row>
      <xdr:rowOff>121942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39E5563-8395-41EC-99C5-66DE9E40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7188" y="6960385"/>
          <a:ext cx="785812" cy="4450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76200</xdr:rowOff>
    </xdr:from>
    <xdr:to>
      <xdr:col>1</xdr:col>
      <xdr:colOff>495301</xdr:colOff>
      <xdr:row>3</xdr:row>
      <xdr:rowOff>41893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EE0CFBD-8738-4328-9C21-AFC64507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76200"/>
          <a:ext cx="946150" cy="727693"/>
        </a:xfrm>
        <a:prstGeom prst="rect">
          <a:avLst/>
        </a:prstGeom>
      </xdr:spPr>
    </xdr:pic>
    <xdr:clientData/>
  </xdr:twoCellAnchor>
  <xdr:twoCellAnchor editAs="oneCell">
    <xdr:from>
      <xdr:col>11</xdr:col>
      <xdr:colOff>234619</xdr:colOff>
      <xdr:row>0</xdr:row>
      <xdr:rowOff>101600</xdr:rowOff>
    </xdr:from>
    <xdr:to>
      <xdr:col>12</xdr:col>
      <xdr:colOff>584661</xdr:colOff>
      <xdr:row>2</xdr:row>
      <xdr:rowOff>215899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BF84F49-99DD-40F1-B9E3-7212C5E918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0512"/>
        <a:stretch/>
      </xdr:blipFill>
      <xdr:spPr>
        <a:xfrm>
          <a:off x="9677069" y="101600"/>
          <a:ext cx="1054892" cy="622299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0</xdr:row>
      <xdr:rowOff>25400</xdr:rowOff>
    </xdr:from>
    <xdr:to>
      <xdr:col>2</xdr:col>
      <xdr:colOff>799840</xdr:colOff>
      <xdr:row>2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5882DD1-9450-4171-9C21-CB6C366D8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150" y="25400"/>
          <a:ext cx="76174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698500</xdr:colOff>
      <xdr:row>0</xdr:row>
      <xdr:rowOff>1</xdr:rowOff>
    </xdr:from>
    <xdr:to>
      <xdr:col>13</xdr:col>
      <xdr:colOff>863600</xdr:colOff>
      <xdr:row>3</xdr:row>
      <xdr:rowOff>31173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90650D6-52AE-464F-B14C-98B39682D4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749" t="51389" r="5173" b="9197"/>
        <a:stretch/>
      </xdr:blipFill>
      <xdr:spPr>
        <a:xfrm>
          <a:off x="10845800" y="1"/>
          <a:ext cx="1130300" cy="793172"/>
        </a:xfrm>
        <a:prstGeom prst="rect">
          <a:avLst/>
        </a:prstGeom>
      </xdr:spPr>
    </xdr:pic>
    <xdr:clientData/>
  </xdr:twoCellAnchor>
  <xdr:twoCellAnchor editAs="oneCell">
    <xdr:from>
      <xdr:col>3</xdr:col>
      <xdr:colOff>970337</xdr:colOff>
      <xdr:row>35</xdr:row>
      <xdr:rowOff>99887</xdr:rowOff>
    </xdr:from>
    <xdr:to>
      <xdr:col>4</xdr:col>
      <xdr:colOff>516562</xdr:colOff>
      <xdr:row>38</xdr:row>
      <xdr:rowOff>52084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F97D776-CE4E-4157-95DB-5E87F6441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  <a14:imgEffect>
                    <a14:saturation sat="200000"/>
                  </a14:imgEffect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9937" y="6843587"/>
          <a:ext cx="1013075" cy="447497"/>
        </a:xfrm>
        <a:prstGeom prst="rect">
          <a:avLst/>
        </a:prstGeom>
      </xdr:spPr>
    </xdr:pic>
    <xdr:clientData/>
  </xdr:twoCellAnchor>
  <xdr:twoCellAnchor editAs="oneCell">
    <xdr:from>
      <xdr:col>6</xdr:col>
      <xdr:colOff>1113034</xdr:colOff>
      <xdr:row>34</xdr:row>
      <xdr:rowOff>147214</xdr:rowOff>
    </xdr:from>
    <xdr:to>
      <xdr:col>7</xdr:col>
      <xdr:colOff>28540</xdr:colOff>
      <xdr:row>37</xdr:row>
      <xdr:rowOff>113169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6EC85B7-68B2-47BF-AC34-14695C4F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0934" y="6725814"/>
          <a:ext cx="801456" cy="461255"/>
        </a:xfrm>
        <a:prstGeom prst="rect">
          <a:avLst/>
        </a:prstGeom>
      </xdr:spPr>
    </xdr:pic>
    <xdr:clientData/>
  </xdr:twoCellAnchor>
  <xdr:twoCellAnchor editAs="oneCell">
    <xdr:from>
      <xdr:col>12</xdr:col>
      <xdr:colOff>99888</xdr:colOff>
      <xdr:row>35</xdr:row>
      <xdr:rowOff>7135</xdr:rowOff>
    </xdr:from>
    <xdr:to>
      <xdr:col>12</xdr:col>
      <xdr:colOff>885700</xdr:colOff>
      <xdr:row>37</xdr:row>
      <xdr:rowOff>121942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54F1F11-42D1-4F15-BBAD-E52A983AB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7188" y="6750835"/>
          <a:ext cx="785812" cy="445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B7EAA-C0AD-4300-A534-52A544A5820D}">
  <sheetPr codeName="Лист21">
    <tabColor rgb="FF002060"/>
    <pageSetUpPr fitToPage="1"/>
  </sheetPr>
  <dimension ref="A1:U45"/>
  <sheetViews>
    <sheetView tabSelected="1" view="pageBreakPreview" topLeftCell="A15" zoomScale="80" zoomScaleNormal="50" zoomScaleSheetLayoutView="80" workbookViewId="0">
      <selection activeCell="I32" sqref="I32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3.1796875" style="90" customWidth="1"/>
    <col min="4" max="4" width="22.453125" style="3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"/>
    </row>
    <row r="2" spans="1:21" s="2" customFormat="1" ht="20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"/>
    </row>
    <row r="3" spans="1:21" s="2" customFormat="1" ht="20" customHeight="1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</row>
    <row r="4" spans="1:21" ht="20" customHeight="1" x14ac:dyDescent="0.3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21" ht="20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Q5" s="2"/>
    </row>
    <row r="6" spans="1:21" s="5" customFormat="1" ht="20" customHeight="1" x14ac:dyDescent="0.35">
      <c r="A6" s="103" t="s">
        <v>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6"/>
      <c r="T6" s="6"/>
      <c r="U6" s="6"/>
    </row>
    <row r="7" spans="1:21" s="5" customFormat="1" ht="1" customHeight="1" x14ac:dyDescent="0.3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S7" s="6"/>
      <c r="T7" s="6"/>
      <c r="U7" s="6"/>
    </row>
    <row r="8" spans="1:21" s="5" customFormat="1" ht="20" customHeight="1" thickBot="1" x14ac:dyDescent="0.4">
      <c r="A8" s="10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S8" s="6"/>
      <c r="T8" s="6"/>
      <c r="U8" s="6"/>
    </row>
    <row r="9" spans="1:21" ht="20" customHeight="1" thickTop="1" x14ac:dyDescent="0.35">
      <c r="A9" s="110" t="s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21" ht="20" customHeight="1" x14ac:dyDescent="0.35">
      <c r="A10" s="113" t="s">
        <v>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</row>
    <row r="11" spans="1:21" ht="20" customHeight="1" x14ac:dyDescent="0.35">
      <c r="A11" s="113" t="s">
        <v>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</row>
    <row r="12" spans="1:21" ht="7.5" customHeight="1" x14ac:dyDescent="0.3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21" ht="15.5" x14ac:dyDescent="0.35">
      <c r="A13" s="119" t="s">
        <v>9</v>
      </c>
      <c r="B13" s="120"/>
      <c r="C13" s="120"/>
      <c r="D13" s="120"/>
      <c r="E13" s="7"/>
      <c r="F13" s="7"/>
      <c r="G13" s="8" t="s">
        <v>10</v>
      </c>
      <c r="H13" s="9" t="s">
        <v>11</v>
      </c>
      <c r="I13" s="7"/>
      <c r="J13" s="7"/>
      <c r="K13" s="7"/>
      <c r="L13" s="9"/>
      <c r="M13" s="10"/>
      <c r="N13" s="11" t="s">
        <v>12</v>
      </c>
    </row>
    <row r="14" spans="1:21" ht="15.5" x14ac:dyDescent="0.35">
      <c r="A14" s="121" t="s">
        <v>13</v>
      </c>
      <c r="B14" s="122"/>
      <c r="C14" s="122"/>
      <c r="D14" s="122"/>
      <c r="E14" s="12"/>
      <c r="F14" s="12"/>
      <c r="G14" s="13" t="s">
        <v>14</v>
      </c>
      <c r="H14" s="14" t="s">
        <v>15</v>
      </c>
      <c r="I14" s="12"/>
      <c r="J14" s="12"/>
      <c r="K14" s="12"/>
      <c r="L14" s="14"/>
      <c r="M14" s="15"/>
      <c r="N14" s="16" t="s">
        <v>16</v>
      </c>
    </row>
    <row r="15" spans="1:21" ht="14.5" x14ac:dyDescent="0.35">
      <c r="A15" s="123" t="s">
        <v>17</v>
      </c>
      <c r="B15" s="124"/>
      <c r="C15" s="124"/>
      <c r="D15" s="124"/>
      <c r="E15" s="124"/>
      <c r="F15" s="124"/>
      <c r="G15" s="125"/>
      <c r="H15" s="126" t="s">
        <v>18</v>
      </c>
      <c r="I15" s="124"/>
      <c r="J15" s="124"/>
      <c r="K15" s="124"/>
      <c r="L15" s="124"/>
      <c r="M15" s="124"/>
      <c r="N15" s="127"/>
    </row>
    <row r="16" spans="1:21" ht="14.5" x14ac:dyDescent="0.35">
      <c r="A16" s="17" t="s">
        <v>19</v>
      </c>
      <c r="B16" s="18"/>
      <c r="C16" s="18"/>
      <c r="D16" s="19"/>
      <c r="E16" s="20"/>
      <c r="F16" s="19"/>
      <c r="G16" s="21"/>
      <c r="H16" s="128" t="s">
        <v>20</v>
      </c>
      <c r="I16" s="129"/>
      <c r="J16" s="129"/>
      <c r="K16" s="129"/>
      <c r="L16" s="129"/>
      <c r="M16" s="129"/>
      <c r="N16" s="130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24</v>
      </c>
      <c r="B18" s="18"/>
      <c r="C18" s="18"/>
      <c r="D18" s="22"/>
      <c r="E18" s="20"/>
      <c r="F18" s="19"/>
      <c r="G18" s="22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29"/>
      <c r="C19" s="29"/>
      <c r="D19" s="30"/>
      <c r="E19" s="30"/>
      <c r="F19" s="30"/>
      <c r="G19" s="23" t="s">
        <v>28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7" t="s">
        <v>29</v>
      </c>
      <c r="B21" s="106" t="s">
        <v>30</v>
      </c>
      <c r="C21" s="106" t="s">
        <v>31</v>
      </c>
      <c r="D21" s="106" t="s">
        <v>32</v>
      </c>
      <c r="E21" s="106" t="s">
        <v>33</v>
      </c>
      <c r="F21" s="106" t="s">
        <v>34</v>
      </c>
      <c r="G21" s="106" t="s">
        <v>35</v>
      </c>
      <c r="H21" s="138" t="s">
        <v>36</v>
      </c>
      <c r="I21" s="139"/>
      <c r="J21" s="142" t="s">
        <v>37</v>
      </c>
      <c r="K21" s="142"/>
      <c r="L21" s="143" t="s">
        <v>38</v>
      </c>
      <c r="M21" s="145" t="s">
        <v>39</v>
      </c>
      <c r="N21" s="131" t="s">
        <v>40</v>
      </c>
      <c r="P21" s="40"/>
      <c r="S21" s="41"/>
      <c r="T21" s="41"/>
      <c r="U21" s="41"/>
    </row>
    <row r="22" spans="1:21" s="39" customFormat="1" ht="17.25" customHeight="1" x14ac:dyDescent="0.35">
      <c r="A22" s="148"/>
      <c r="B22" s="107"/>
      <c r="C22" s="107"/>
      <c r="D22" s="107"/>
      <c r="E22" s="107"/>
      <c r="F22" s="107"/>
      <c r="G22" s="107"/>
      <c r="H22" s="140"/>
      <c r="I22" s="141"/>
      <c r="J22" s="42" t="s">
        <v>41</v>
      </c>
      <c r="K22" s="42" t="s">
        <v>42</v>
      </c>
      <c r="L22" s="144"/>
      <c r="M22" s="146"/>
      <c r="N22" s="132"/>
      <c r="P22" s="40"/>
      <c r="S22" s="41"/>
      <c r="T22" s="41"/>
      <c r="U22" s="41"/>
    </row>
    <row r="23" spans="1:21" ht="16.75" customHeight="1" x14ac:dyDescent="0.35">
      <c r="A23" s="43">
        <v>1</v>
      </c>
      <c r="B23" s="44">
        <v>23</v>
      </c>
      <c r="C23" s="45">
        <v>10139929958</v>
      </c>
      <c r="D23" s="46" t="s">
        <v>69</v>
      </c>
      <c r="E23" s="47">
        <v>39298</v>
      </c>
      <c r="F23" s="45" t="s">
        <v>56</v>
      </c>
      <c r="G23" s="45" t="s">
        <v>70</v>
      </c>
      <c r="H23" s="48">
        <v>73.84</v>
      </c>
      <c r="I23" s="49">
        <v>2</v>
      </c>
      <c r="J23" s="48">
        <v>66.67</v>
      </c>
      <c r="K23" s="48">
        <v>74.67</v>
      </c>
      <c r="L23" s="48">
        <v>74.67</v>
      </c>
      <c r="M23" s="50"/>
      <c r="N23" s="51"/>
      <c r="P23" s="40"/>
      <c r="Q23" s="39"/>
      <c r="R23" s="39"/>
      <c r="S23" s="41"/>
      <c r="T23" s="41"/>
      <c r="U23" s="41"/>
    </row>
    <row r="24" spans="1:21" ht="16.75" customHeight="1" x14ac:dyDescent="0.35">
      <c r="A24" s="43">
        <v>2</v>
      </c>
      <c r="B24" s="44">
        <v>20</v>
      </c>
      <c r="C24" s="45">
        <v>10130040911</v>
      </c>
      <c r="D24" s="46" t="s">
        <v>71</v>
      </c>
      <c r="E24" s="47">
        <v>39020</v>
      </c>
      <c r="F24" s="45" t="s">
        <v>58</v>
      </c>
      <c r="G24" s="45" t="s">
        <v>72</v>
      </c>
      <c r="H24" s="48">
        <v>74.67</v>
      </c>
      <c r="I24" s="49">
        <v>1</v>
      </c>
      <c r="J24" s="48">
        <v>60</v>
      </c>
      <c r="K24" s="48">
        <v>74.33</v>
      </c>
      <c r="L24" s="48">
        <v>74.33</v>
      </c>
      <c r="M24" s="50"/>
      <c r="N24" s="51"/>
      <c r="P24" s="40"/>
      <c r="Q24" s="39"/>
      <c r="R24" s="39"/>
      <c r="S24" s="41"/>
      <c r="T24" s="41"/>
      <c r="U24" s="41"/>
    </row>
    <row r="25" spans="1:21" ht="16.75" customHeight="1" x14ac:dyDescent="0.35">
      <c r="A25" s="43">
        <v>3</v>
      </c>
      <c r="B25" s="44">
        <v>19</v>
      </c>
      <c r="C25" s="45">
        <v>10120373142</v>
      </c>
      <c r="D25" s="46" t="s">
        <v>73</v>
      </c>
      <c r="E25" s="47">
        <v>38742</v>
      </c>
      <c r="F25" s="45" t="s">
        <v>58</v>
      </c>
      <c r="G25" s="45" t="s">
        <v>74</v>
      </c>
      <c r="H25" s="48">
        <v>41.16</v>
      </c>
      <c r="I25" s="49">
        <v>3</v>
      </c>
      <c r="J25" s="48">
        <v>54.67</v>
      </c>
      <c r="K25" s="48">
        <v>57.67</v>
      </c>
      <c r="L25" s="48">
        <v>57.67</v>
      </c>
      <c r="M25" s="50"/>
      <c r="N25" s="51"/>
      <c r="P25" s="40"/>
      <c r="Q25" s="39"/>
      <c r="R25" s="39"/>
      <c r="S25" s="41"/>
      <c r="T25" s="41"/>
      <c r="U25" s="41"/>
    </row>
    <row r="26" spans="1:21" ht="16.75" customHeight="1" x14ac:dyDescent="0.35">
      <c r="A26" s="43">
        <v>4</v>
      </c>
      <c r="B26" s="44">
        <v>22</v>
      </c>
      <c r="C26" s="45">
        <v>10132173291</v>
      </c>
      <c r="D26" s="46" t="s">
        <v>75</v>
      </c>
      <c r="E26" s="47">
        <v>39269</v>
      </c>
      <c r="F26" s="45" t="s">
        <v>58</v>
      </c>
      <c r="G26" s="45" t="s">
        <v>76</v>
      </c>
      <c r="H26" s="48">
        <v>41.16</v>
      </c>
      <c r="I26" s="49">
        <v>4</v>
      </c>
      <c r="J26" s="48">
        <v>37.33</v>
      </c>
      <c r="K26" s="48">
        <v>37.67</v>
      </c>
      <c r="L26" s="48">
        <v>37.67</v>
      </c>
      <c r="M26" s="50"/>
      <c r="N26" s="51"/>
      <c r="P26" s="40"/>
      <c r="Q26" s="39"/>
      <c r="R26" s="39"/>
      <c r="S26" s="41"/>
      <c r="T26" s="41"/>
      <c r="U26" s="41"/>
    </row>
    <row r="27" spans="1:21" ht="16.75" customHeight="1" x14ac:dyDescent="0.35">
      <c r="A27" s="43">
        <v>5</v>
      </c>
      <c r="B27" s="44">
        <v>21</v>
      </c>
      <c r="C27" s="45">
        <v>10134127338</v>
      </c>
      <c r="D27" s="46" t="s">
        <v>77</v>
      </c>
      <c r="E27" s="47">
        <v>39239</v>
      </c>
      <c r="F27" s="45" t="s">
        <v>58</v>
      </c>
      <c r="G27" s="45" t="s">
        <v>76</v>
      </c>
      <c r="H27" s="48">
        <v>40.17</v>
      </c>
      <c r="I27" s="49">
        <v>5</v>
      </c>
      <c r="J27" s="48"/>
      <c r="K27" s="48"/>
      <c r="L27" s="48"/>
      <c r="M27" s="50"/>
      <c r="N27" s="51"/>
      <c r="P27" s="40"/>
      <c r="Q27" s="39"/>
      <c r="R27" s="39"/>
      <c r="S27" s="41"/>
      <c r="T27" s="41"/>
      <c r="U27" s="41"/>
    </row>
    <row r="28" spans="1:21" ht="7.5" customHeight="1" thickBot="1" x14ac:dyDescent="0.35">
      <c r="A28" s="52"/>
      <c r="B28" s="53"/>
      <c r="C28" s="52"/>
      <c r="D28" s="54"/>
      <c r="E28" s="55"/>
      <c r="F28" s="56"/>
      <c r="G28" s="55"/>
      <c r="H28" s="57"/>
      <c r="I28" s="58"/>
      <c r="J28" s="58"/>
      <c r="K28" s="58"/>
      <c r="L28" s="57"/>
      <c r="M28" s="58"/>
      <c r="N28" s="58"/>
      <c r="P28" s="40"/>
      <c r="Q28" s="39"/>
      <c r="R28" s="39"/>
      <c r="S28" s="41"/>
      <c r="T28" s="41"/>
      <c r="U28" s="41"/>
    </row>
    <row r="29" spans="1:21" ht="15" thickTop="1" x14ac:dyDescent="0.35">
      <c r="A29" s="133" t="s">
        <v>43</v>
      </c>
      <c r="B29" s="134"/>
      <c r="C29" s="134"/>
      <c r="D29" s="134"/>
      <c r="E29" s="59"/>
      <c r="F29" s="59"/>
      <c r="G29" s="134" t="s">
        <v>44</v>
      </c>
      <c r="H29" s="134"/>
      <c r="I29" s="134"/>
      <c r="J29" s="134"/>
      <c r="K29" s="134"/>
      <c r="L29" s="134"/>
      <c r="M29" s="134"/>
      <c r="N29" s="135"/>
      <c r="P29" s="40"/>
      <c r="Q29" s="39"/>
      <c r="R29" s="39"/>
      <c r="S29" s="41"/>
      <c r="T29" s="41"/>
      <c r="U29" s="41"/>
    </row>
    <row r="30" spans="1:21" ht="14.5" x14ac:dyDescent="0.35">
      <c r="A30" s="60" t="s">
        <v>45</v>
      </c>
      <c r="B30" s="61"/>
      <c r="C30" s="62"/>
      <c r="D30" s="63"/>
      <c r="E30" s="64"/>
      <c r="F30" s="64"/>
      <c r="G30" s="65" t="s">
        <v>46</v>
      </c>
      <c r="H30" s="66">
        <f t="array" ref="H30">SUM(1/COUNTIF(G23:G27,G23:G27))</f>
        <v>4</v>
      </c>
      <c r="I30" s="67"/>
      <c r="J30" s="68"/>
      <c r="K30" s="68"/>
      <c r="L30" s="69"/>
      <c r="M30" s="65" t="s">
        <v>47</v>
      </c>
      <c r="N30" s="70">
        <f>COUNTIF(F$21:F124,"ЗМС")</f>
        <v>0</v>
      </c>
      <c r="P30" s="40"/>
      <c r="Q30" s="39"/>
      <c r="R30" s="39"/>
      <c r="S30" s="41"/>
      <c r="T30" s="41"/>
      <c r="U30" s="41"/>
    </row>
    <row r="31" spans="1:21" ht="14.5" x14ac:dyDescent="0.35">
      <c r="A31" s="60" t="s">
        <v>48</v>
      </c>
      <c r="B31" s="61"/>
      <c r="C31" s="71"/>
      <c r="D31" s="63"/>
      <c r="E31" s="72"/>
      <c r="F31" s="72"/>
      <c r="G31" s="65" t="s">
        <v>49</v>
      </c>
      <c r="H31" s="73">
        <v>5</v>
      </c>
      <c r="I31" s="74"/>
      <c r="J31" s="75"/>
      <c r="K31" s="75"/>
      <c r="L31" s="76"/>
      <c r="M31" s="65" t="s">
        <v>50</v>
      </c>
      <c r="N31" s="70">
        <f>COUNTIF(F$21:F124,"МСМК")</f>
        <v>0</v>
      </c>
      <c r="P31" s="40"/>
      <c r="Q31" s="39"/>
      <c r="R31" s="39"/>
      <c r="S31" s="41"/>
      <c r="T31" s="41"/>
      <c r="U31" s="41"/>
    </row>
    <row r="32" spans="1:21" ht="14.5" x14ac:dyDescent="0.35">
      <c r="A32" s="60" t="s">
        <v>51</v>
      </c>
      <c r="B32" s="61"/>
      <c r="C32" s="61"/>
      <c r="D32" s="63"/>
      <c r="E32" s="72"/>
      <c r="F32" s="72"/>
      <c r="G32" s="65" t="s">
        <v>52</v>
      </c>
      <c r="H32" s="73">
        <v>5</v>
      </c>
      <c r="I32" s="74"/>
      <c r="J32" s="75"/>
      <c r="K32" s="75"/>
      <c r="L32" s="76"/>
      <c r="M32" s="65" t="s">
        <v>53</v>
      </c>
      <c r="N32" s="70">
        <f>COUNTIF(F$21:F45,"МС")</f>
        <v>0</v>
      </c>
      <c r="P32" s="40"/>
      <c r="Q32" s="39"/>
      <c r="R32" s="39"/>
      <c r="S32" s="41"/>
      <c r="T32" s="41"/>
      <c r="U32" s="41"/>
    </row>
    <row r="33" spans="1:21" ht="14.5" x14ac:dyDescent="0.35">
      <c r="A33" s="60" t="s">
        <v>54</v>
      </c>
      <c r="B33" s="61"/>
      <c r="C33" s="61"/>
      <c r="D33" s="63"/>
      <c r="E33" s="72"/>
      <c r="F33" s="72"/>
      <c r="G33" s="65" t="s">
        <v>55</v>
      </c>
      <c r="H33" s="73">
        <f>COUNT(A23:A27)</f>
        <v>5</v>
      </c>
      <c r="I33" s="74"/>
      <c r="J33" s="75"/>
      <c r="K33" s="75"/>
      <c r="L33" s="76"/>
      <c r="M33" s="65" t="s">
        <v>56</v>
      </c>
      <c r="N33" s="70">
        <f>COUNTIF(F$20:F45,"КМС")</f>
        <v>1</v>
      </c>
      <c r="P33" s="40"/>
      <c r="Q33" s="39"/>
      <c r="R33" s="39"/>
      <c r="S33" s="41"/>
      <c r="T33" s="41"/>
      <c r="U33" s="41"/>
    </row>
    <row r="34" spans="1:21" ht="14.5" x14ac:dyDescent="0.35">
      <c r="A34" s="77"/>
      <c r="B34" s="61"/>
      <c r="C34" s="61"/>
      <c r="D34" s="63"/>
      <c r="G34" s="65" t="s">
        <v>57</v>
      </c>
      <c r="H34" s="73">
        <f>COUNTIF(A23:A27,"НФ")</f>
        <v>0</v>
      </c>
      <c r="I34" s="74"/>
      <c r="J34" s="75"/>
      <c r="K34" s="75"/>
      <c r="L34" s="76"/>
      <c r="M34" s="65" t="s">
        <v>58</v>
      </c>
      <c r="N34" s="70">
        <f>COUNTIF(F$23:F123,"1 СР")</f>
        <v>4</v>
      </c>
      <c r="P34" s="40"/>
      <c r="Q34" s="39"/>
      <c r="R34" s="39"/>
      <c r="S34" s="41"/>
      <c r="T34" s="41"/>
      <c r="U34" s="41"/>
    </row>
    <row r="35" spans="1:21" ht="14.5" x14ac:dyDescent="0.35">
      <c r="A35" s="78"/>
      <c r="B35" s="30"/>
      <c r="C35" s="29"/>
      <c r="D35" s="63"/>
      <c r="G35" s="65" t="s">
        <v>59</v>
      </c>
      <c r="H35" s="73">
        <f>COUNTIF(A23:A27,"ДСКВ")</f>
        <v>0</v>
      </c>
      <c r="I35" s="74"/>
      <c r="J35" s="75"/>
      <c r="K35" s="75"/>
      <c r="L35" s="76"/>
      <c r="M35" s="65" t="s">
        <v>60</v>
      </c>
      <c r="N35" s="70">
        <f>COUNTIF(F$23:F123,"2 СР")</f>
        <v>0</v>
      </c>
    </row>
    <row r="36" spans="1:21" ht="14.5" x14ac:dyDescent="0.35">
      <c r="A36" s="79"/>
      <c r="B36" s="61"/>
      <c r="C36" s="61"/>
      <c r="D36" s="63"/>
      <c r="E36" s="72"/>
      <c r="F36" s="72"/>
      <c r="G36" s="65" t="s">
        <v>61</v>
      </c>
      <c r="H36" s="73">
        <f>COUNTIF(A23:A27,"НС")</f>
        <v>0</v>
      </c>
      <c r="I36" s="80"/>
      <c r="J36" s="81"/>
      <c r="K36" s="81"/>
      <c r="L36" s="82"/>
      <c r="M36" s="65" t="s">
        <v>62</v>
      </c>
      <c r="N36" s="70">
        <f>COUNTIF(F$23:F123,"3 СР")</f>
        <v>0</v>
      </c>
    </row>
    <row r="37" spans="1:21" ht="5.25" customHeight="1" x14ac:dyDescent="0.35">
      <c r="A37" s="79"/>
      <c r="B37" s="61"/>
      <c r="C37" s="61"/>
      <c r="D37" s="61"/>
      <c r="E37" s="61"/>
      <c r="F37" s="61"/>
      <c r="G37" s="30"/>
      <c r="H37" s="83"/>
      <c r="I37" s="83"/>
      <c r="J37" s="83"/>
      <c r="K37" s="83"/>
      <c r="L37" s="83"/>
      <c r="M37" s="84"/>
      <c r="N37" s="85"/>
    </row>
    <row r="38" spans="1:21" ht="15.5" x14ac:dyDescent="0.35">
      <c r="A38" s="86"/>
      <c r="B38" s="87"/>
      <c r="C38" s="87"/>
      <c r="D38" s="136" t="s">
        <v>63</v>
      </c>
      <c r="E38" s="136"/>
      <c r="F38" s="136"/>
      <c r="G38" s="136" t="s">
        <v>64</v>
      </c>
      <c r="H38" s="136"/>
      <c r="I38" s="136"/>
      <c r="J38" s="88"/>
      <c r="K38" s="88"/>
      <c r="L38" s="136" t="str">
        <f>A19</f>
        <v>СУДЬЯ НА ФИНИШЕ:</v>
      </c>
      <c r="M38" s="136"/>
      <c r="N38" s="137"/>
    </row>
    <row r="39" spans="1:21" x14ac:dyDescent="0.35">
      <c r="A39" s="149"/>
      <c r="B39" s="150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1"/>
    </row>
    <row r="40" spans="1:21" x14ac:dyDescent="0.35">
      <c r="A40" s="89"/>
      <c r="D40" s="90"/>
      <c r="E40" s="90"/>
      <c r="F40" s="90"/>
      <c r="G40" s="90"/>
      <c r="H40" s="33"/>
      <c r="I40" s="90"/>
      <c r="J40" s="90"/>
      <c r="K40" s="90"/>
      <c r="L40" s="33"/>
      <c r="M40" s="90"/>
      <c r="N40" s="91"/>
    </row>
    <row r="41" spans="1:21" x14ac:dyDescent="0.35">
      <c r="A41" s="89"/>
      <c r="D41" s="90"/>
      <c r="E41" s="90"/>
      <c r="F41" s="90"/>
      <c r="G41" s="90"/>
      <c r="H41" s="33"/>
      <c r="I41" s="90"/>
      <c r="J41" s="90"/>
      <c r="K41" s="90"/>
      <c r="L41" s="33"/>
      <c r="M41" s="90"/>
      <c r="N41" s="91"/>
    </row>
    <row r="42" spans="1:21" x14ac:dyDescent="0.35">
      <c r="A42" s="89"/>
      <c r="D42" s="90"/>
      <c r="E42" s="90"/>
      <c r="F42" s="90"/>
      <c r="G42" s="90"/>
      <c r="H42" s="33"/>
      <c r="I42" s="90"/>
      <c r="J42" s="90"/>
      <c r="K42" s="90"/>
      <c r="L42" s="33"/>
      <c r="M42" s="90"/>
      <c r="N42" s="91"/>
    </row>
    <row r="43" spans="1:21" x14ac:dyDescent="0.35">
      <c r="A43" s="89"/>
      <c r="D43" s="90"/>
      <c r="E43" s="90"/>
      <c r="F43" s="90"/>
      <c r="G43" s="90"/>
      <c r="H43" s="33"/>
      <c r="I43" s="90"/>
      <c r="J43" s="90"/>
      <c r="K43" s="90"/>
      <c r="L43" s="33"/>
      <c r="M43" s="90"/>
      <c r="N43" s="91"/>
    </row>
    <row r="44" spans="1:21" s="40" customFormat="1" ht="13.75" customHeight="1" thickBot="1" x14ac:dyDescent="0.4">
      <c r="A44" s="92"/>
      <c r="B44" s="93"/>
      <c r="C44" s="93"/>
      <c r="D44" s="152" t="str">
        <f>G17</f>
        <v xml:space="preserve">БОЧАНОВ В.А. (ВК, г. ОМСК) </v>
      </c>
      <c r="E44" s="152"/>
      <c r="F44" s="152"/>
      <c r="G44" s="152" t="str">
        <f>G18</f>
        <v>СЛАБКОВСКАЯ В.Н. ( ВК, г. ОМСК)</v>
      </c>
      <c r="H44" s="152"/>
      <c r="I44" s="152"/>
      <c r="J44" s="94"/>
      <c r="K44" s="94"/>
      <c r="L44" s="152" t="str">
        <f>G19</f>
        <v xml:space="preserve">СТАРЧЕНКОВ С.А. (ВК, г. ОМСК) </v>
      </c>
      <c r="M44" s="152"/>
      <c r="N44" s="153"/>
      <c r="S44" s="95"/>
      <c r="T44" s="95"/>
      <c r="U44" s="95"/>
    </row>
    <row r="45" spans="1:21" ht="13.5" thickTop="1" x14ac:dyDescent="0.35"/>
  </sheetData>
  <mergeCells count="39">
    <mergeCell ref="A39:E39"/>
    <mergeCell ref="F39:N39"/>
    <mergeCell ref="D44:F44"/>
    <mergeCell ref="G44:I44"/>
    <mergeCell ref="L44:N44"/>
    <mergeCell ref="J21:K21"/>
    <mergeCell ref="L21:L22"/>
    <mergeCell ref="M21:M22"/>
    <mergeCell ref="A21:A22"/>
    <mergeCell ref="B21:B22"/>
    <mergeCell ref="C21:C22"/>
    <mergeCell ref="D21:D22"/>
    <mergeCell ref="A29:D29"/>
    <mergeCell ref="G29:N29"/>
    <mergeCell ref="D38:F38"/>
    <mergeCell ref="G38:I38"/>
    <mergeCell ref="L38:N38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6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D9CA-0D08-46BA-9986-94ED3BE29405}">
  <sheetPr codeName="Лист28">
    <tabColor rgb="FF002060"/>
    <pageSetUpPr fitToPage="1"/>
  </sheetPr>
  <dimension ref="A1:U42"/>
  <sheetViews>
    <sheetView view="pageBreakPreview" topLeftCell="A10" zoomScale="89" zoomScaleNormal="50" zoomScaleSheetLayoutView="89" workbookViewId="0">
      <selection activeCell="F28" sqref="F28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2.08984375" style="90" customWidth="1"/>
    <col min="4" max="4" width="21" style="3" bestFit="1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"/>
    </row>
    <row r="2" spans="1:21" s="2" customFormat="1" ht="20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"/>
    </row>
    <row r="3" spans="1:21" s="2" customFormat="1" ht="20" customHeight="1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</row>
    <row r="4" spans="1:21" ht="20" customHeight="1" x14ac:dyDescent="0.3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21" ht="20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Q5" s="2"/>
    </row>
    <row r="6" spans="1:21" s="5" customFormat="1" ht="20" customHeight="1" x14ac:dyDescent="0.35">
      <c r="A6" s="103" t="s">
        <v>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6"/>
      <c r="T6" s="6"/>
      <c r="U6" s="6"/>
    </row>
    <row r="7" spans="1:21" s="5" customFormat="1" ht="1" customHeight="1" x14ac:dyDescent="0.3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S7" s="6"/>
      <c r="T7" s="6"/>
      <c r="U7" s="6"/>
    </row>
    <row r="8" spans="1:21" s="5" customFormat="1" ht="20" customHeight="1" thickBot="1" x14ac:dyDescent="0.4">
      <c r="A8" s="10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S8" s="6"/>
      <c r="T8" s="6"/>
      <c r="U8" s="6"/>
    </row>
    <row r="9" spans="1:21" ht="20" customHeight="1" thickTop="1" x14ac:dyDescent="0.35">
      <c r="A9" s="110" t="s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21" ht="20" customHeight="1" x14ac:dyDescent="0.35">
      <c r="A10" s="113" t="s">
        <v>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</row>
    <row r="11" spans="1:21" ht="20" customHeight="1" x14ac:dyDescent="0.35">
      <c r="A11" s="113" t="s">
        <v>65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</row>
    <row r="12" spans="1:21" ht="7.5" customHeight="1" x14ac:dyDescent="0.3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21" ht="15.5" x14ac:dyDescent="0.35">
      <c r="A13" s="119" t="s">
        <v>9</v>
      </c>
      <c r="B13" s="120"/>
      <c r="C13" s="120"/>
      <c r="D13" s="120"/>
      <c r="E13" s="7"/>
      <c r="F13" s="7"/>
      <c r="G13" s="8" t="s">
        <v>10</v>
      </c>
      <c r="H13" s="9" t="s">
        <v>66</v>
      </c>
      <c r="I13" s="7"/>
      <c r="J13" s="7"/>
      <c r="K13" s="7"/>
      <c r="L13" s="9"/>
      <c r="M13" s="10"/>
      <c r="N13" s="11" t="s">
        <v>12</v>
      </c>
    </row>
    <row r="14" spans="1:21" ht="15.5" x14ac:dyDescent="0.35">
      <c r="A14" s="121" t="s">
        <v>13</v>
      </c>
      <c r="B14" s="122"/>
      <c r="C14" s="122"/>
      <c r="D14" s="122"/>
      <c r="E14" s="12"/>
      <c r="F14" s="12"/>
      <c r="G14" s="13" t="s">
        <v>14</v>
      </c>
      <c r="H14" s="14" t="s">
        <v>67</v>
      </c>
      <c r="I14" s="12"/>
      <c r="J14" s="12"/>
      <c r="K14" s="12"/>
      <c r="L14" s="14"/>
      <c r="M14" s="15"/>
      <c r="N14" s="16" t="s">
        <v>16</v>
      </c>
    </row>
    <row r="15" spans="1:21" ht="14.5" x14ac:dyDescent="0.35">
      <c r="A15" s="123" t="s">
        <v>17</v>
      </c>
      <c r="B15" s="124"/>
      <c r="C15" s="124"/>
      <c r="D15" s="124"/>
      <c r="E15" s="124"/>
      <c r="F15" s="124"/>
      <c r="G15" s="125"/>
      <c r="H15" s="126" t="s">
        <v>18</v>
      </c>
      <c r="I15" s="124"/>
      <c r="J15" s="124"/>
      <c r="K15" s="124"/>
      <c r="L15" s="124"/>
      <c r="M15" s="124"/>
      <c r="N15" s="127"/>
    </row>
    <row r="16" spans="1:21" ht="14.5" x14ac:dyDescent="0.35">
      <c r="A16" s="17" t="s">
        <v>19</v>
      </c>
      <c r="B16" s="18"/>
      <c r="C16" s="18"/>
      <c r="D16" s="19"/>
      <c r="E16" s="20"/>
      <c r="F16" s="19"/>
      <c r="G16" s="21"/>
      <c r="H16" s="128" t="s">
        <v>20</v>
      </c>
      <c r="I16" s="129"/>
      <c r="J16" s="129"/>
      <c r="K16" s="129"/>
      <c r="L16" s="129"/>
      <c r="M16" s="129"/>
      <c r="N16" s="130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24</v>
      </c>
      <c r="B18" s="18"/>
      <c r="C18" s="18"/>
      <c r="D18" s="22"/>
      <c r="E18" s="20"/>
      <c r="F18" s="19"/>
      <c r="G18" s="22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29"/>
      <c r="C19" s="29"/>
      <c r="D19" s="30"/>
      <c r="E19" s="30"/>
      <c r="F19" s="30"/>
      <c r="G19" s="23" t="s">
        <v>28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7" t="s">
        <v>29</v>
      </c>
      <c r="B21" s="106" t="s">
        <v>30</v>
      </c>
      <c r="C21" s="106" t="s">
        <v>31</v>
      </c>
      <c r="D21" s="106" t="s">
        <v>32</v>
      </c>
      <c r="E21" s="106" t="s">
        <v>33</v>
      </c>
      <c r="F21" s="106" t="s">
        <v>34</v>
      </c>
      <c r="G21" s="106" t="s">
        <v>35</v>
      </c>
      <c r="H21" s="138" t="s">
        <v>36</v>
      </c>
      <c r="I21" s="139"/>
      <c r="J21" s="142" t="s">
        <v>37</v>
      </c>
      <c r="K21" s="142"/>
      <c r="L21" s="143" t="s">
        <v>38</v>
      </c>
      <c r="M21" s="145" t="s">
        <v>39</v>
      </c>
      <c r="N21" s="131" t="s">
        <v>40</v>
      </c>
      <c r="P21" s="40"/>
      <c r="S21" s="41"/>
      <c r="T21" s="41"/>
      <c r="U21" s="41"/>
    </row>
    <row r="22" spans="1:21" s="39" customFormat="1" ht="17.25" customHeight="1" x14ac:dyDescent="0.35">
      <c r="A22" s="148"/>
      <c r="B22" s="107"/>
      <c r="C22" s="107"/>
      <c r="D22" s="107"/>
      <c r="E22" s="107"/>
      <c r="F22" s="107"/>
      <c r="G22" s="107"/>
      <c r="H22" s="140"/>
      <c r="I22" s="141"/>
      <c r="J22" s="42" t="s">
        <v>41</v>
      </c>
      <c r="K22" s="42" t="s">
        <v>42</v>
      </c>
      <c r="L22" s="144"/>
      <c r="M22" s="146"/>
      <c r="N22" s="132"/>
      <c r="P22" s="40"/>
      <c r="S22" s="41"/>
      <c r="T22" s="41"/>
      <c r="U22" s="41"/>
    </row>
    <row r="23" spans="1:21" ht="16.75" customHeight="1" x14ac:dyDescent="0.35">
      <c r="A23" s="96">
        <v>1</v>
      </c>
      <c r="B23" s="97">
        <v>26</v>
      </c>
      <c r="C23" s="98">
        <v>10135461086</v>
      </c>
      <c r="D23" s="99" t="s">
        <v>78</v>
      </c>
      <c r="E23" s="100">
        <v>39659</v>
      </c>
      <c r="F23" s="98" t="s">
        <v>58</v>
      </c>
      <c r="G23" s="98" t="s">
        <v>72</v>
      </c>
      <c r="H23" s="101">
        <v>37.33</v>
      </c>
      <c r="I23" s="102">
        <v>1</v>
      </c>
      <c r="J23" s="102"/>
      <c r="K23" s="102"/>
      <c r="L23" s="101">
        <v>37.33</v>
      </c>
      <c r="M23" s="50"/>
      <c r="N23" s="51"/>
      <c r="P23" s="40"/>
      <c r="Q23" s="39"/>
      <c r="R23" s="39"/>
      <c r="S23" s="41"/>
      <c r="T23" s="41"/>
      <c r="U23" s="41"/>
    </row>
    <row r="24" spans="1:21" ht="16.75" customHeight="1" x14ac:dyDescent="0.35">
      <c r="A24" s="96">
        <v>2</v>
      </c>
      <c r="B24" s="97">
        <v>27</v>
      </c>
      <c r="C24" s="98">
        <v>10153286525</v>
      </c>
      <c r="D24" s="99" t="s">
        <v>79</v>
      </c>
      <c r="E24" s="100">
        <v>39857</v>
      </c>
      <c r="F24" s="98" t="s">
        <v>60</v>
      </c>
      <c r="G24" s="98" t="s">
        <v>80</v>
      </c>
      <c r="H24" s="101">
        <v>33.33</v>
      </c>
      <c r="I24" s="102">
        <v>2</v>
      </c>
      <c r="J24" s="102"/>
      <c r="K24" s="102"/>
      <c r="L24" s="101">
        <v>33.33</v>
      </c>
      <c r="M24" s="50"/>
      <c r="N24" s="51"/>
      <c r="P24" s="40"/>
      <c r="Q24" s="39"/>
      <c r="R24" s="39"/>
      <c r="S24" s="41"/>
      <c r="T24" s="41"/>
      <c r="U24" s="41"/>
    </row>
    <row r="25" spans="1:21" ht="7.5" customHeight="1" thickBot="1" x14ac:dyDescent="0.35">
      <c r="A25" s="52"/>
      <c r="B25" s="53"/>
      <c r="C25" s="52"/>
      <c r="D25" s="54"/>
      <c r="E25" s="55"/>
      <c r="F25" s="56"/>
      <c r="G25" s="55"/>
      <c r="H25" s="57"/>
      <c r="I25" s="58"/>
      <c r="J25" s="58"/>
      <c r="K25" s="58"/>
      <c r="L25" s="57"/>
      <c r="M25" s="58"/>
      <c r="N25" s="58"/>
      <c r="P25" s="40"/>
      <c r="Q25" s="39"/>
      <c r="R25" s="39"/>
      <c r="S25" s="41"/>
      <c r="T25" s="41"/>
      <c r="U25" s="41"/>
    </row>
    <row r="26" spans="1:21" ht="15" thickTop="1" x14ac:dyDescent="0.35">
      <c r="A26" s="133" t="s">
        <v>43</v>
      </c>
      <c r="B26" s="134"/>
      <c r="C26" s="134"/>
      <c r="D26" s="134"/>
      <c r="E26" s="59"/>
      <c r="F26" s="59"/>
      <c r="G26" s="134" t="s">
        <v>44</v>
      </c>
      <c r="H26" s="134"/>
      <c r="I26" s="134"/>
      <c r="J26" s="134"/>
      <c r="K26" s="134"/>
      <c r="L26" s="134"/>
      <c r="M26" s="134"/>
      <c r="N26" s="135"/>
      <c r="P26" s="40"/>
      <c r="Q26" s="39"/>
      <c r="R26" s="39"/>
      <c r="S26" s="41"/>
      <c r="T26" s="41"/>
      <c r="U26" s="41"/>
    </row>
    <row r="27" spans="1:21" ht="14.5" x14ac:dyDescent="0.35">
      <c r="A27" s="60" t="s">
        <v>45</v>
      </c>
      <c r="B27" s="61"/>
      <c r="C27" s="62"/>
      <c r="D27" s="63"/>
      <c r="E27" s="64"/>
      <c r="F27" s="64"/>
      <c r="G27" s="65" t="s">
        <v>46</v>
      </c>
      <c r="H27" s="66">
        <f t="array" ref="H27">SUM(1/COUNTIF(G23:G24,G23:G24))</f>
        <v>2</v>
      </c>
      <c r="I27" s="67"/>
      <c r="J27" s="68"/>
      <c r="K27" s="68"/>
      <c r="L27" s="69"/>
      <c r="M27" s="65" t="s">
        <v>47</v>
      </c>
      <c r="N27" s="70">
        <f>COUNTIF(F$21:F121,"ЗМС")</f>
        <v>0</v>
      </c>
      <c r="P27" s="40"/>
      <c r="Q27" s="39"/>
      <c r="R27" s="39"/>
      <c r="S27" s="41"/>
      <c r="T27" s="41"/>
      <c r="U27" s="41"/>
    </row>
    <row r="28" spans="1:21" ht="14.5" x14ac:dyDescent="0.35">
      <c r="A28" s="60" t="s">
        <v>48</v>
      </c>
      <c r="B28" s="61"/>
      <c r="C28" s="71"/>
      <c r="D28" s="63"/>
      <c r="E28" s="72"/>
      <c r="F28" s="72"/>
      <c r="G28" s="65" t="s">
        <v>49</v>
      </c>
      <c r="H28" s="73">
        <v>2</v>
      </c>
      <c r="I28" s="74"/>
      <c r="J28" s="75"/>
      <c r="K28" s="75"/>
      <c r="L28" s="76"/>
      <c r="M28" s="65" t="s">
        <v>50</v>
      </c>
      <c r="N28" s="70">
        <f>COUNTIF(F$21:F121,"МСМК")</f>
        <v>0</v>
      </c>
      <c r="P28" s="40"/>
      <c r="Q28" s="39"/>
      <c r="R28" s="39"/>
      <c r="S28" s="41"/>
      <c r="T28" s="41"/>
      <c r="U28" s="41"/>
    </row>
    <row r="29" spans="1:21" ht="14.5" x14ac:dyDescent="0.35">
      <c r="A29" s="60" t="s">
        <v>51</v>
      </c>
      <c r="B29" s="61"/>
      <c r="C29" s="61"/>
      <c r="D29" s="63"/>
      <c r="E29" s="72"/>
      <c r="F29" s="72"/>
      <c r="G29" s="65" t="s">
        <v>52</v>
      </c>
      <c r="H29" s="73">
        <v>2</v>
      </c>
      <c r="I29" s="74"/>
      <c r="J29" s="75"/>
      <c r="K29" s="75"/>
      <c r="L29" s="76"/>
      <c r="M29" s="65" t="s">
        <v>53</v>
      </c>
      <c r="N29" s="70">
        <f>COUNTIF(F$21:F42,"МС")</f>
        <v>0</v>
      </c>
      <c r="P29" s="40"/>
      <c r="Q29" s="39"/>
      <c r="R29" s="39"/>
      <c r="S29" s="41"/>
      <c r="T29" s="41"/>
      <c r="U29" s="41"/>
    </row>
    <row r="30" spans="1:21" ht="14.5" x14ac:dyDescent="0.35">
      <c r="A30" s="60" t="s">
        <v>54</v>
      </c>
      <c r="B30" s="61"/>
      <c r="C30" s="61"/>
      <c r="D30" s="63"/>
      <c r="E30" s="72"/>
      <c r="F30" s="72"/>
      <c r="G30" s="65" t="s">
        <v>55</v>
      </c>
      <c r="H30" s="73">
        <f>COUNT(A23:A24)</f>
        <v>2</v>
      </c>
      <c r="I30" s="74"/>
      <c r="J30" s="75"/>
      <c r="K30" s="75"/>
      <c r="L30" s="76"/>
      <c r="M30" s="65" t="s">
        <v>56</v>
      </c>
      <c r="N30" s="70">
        <f>COUNTIF(F$20:F42,"КМС")</f>
        <v>0</v>
      </c>
      <c r="P30" s="40"/>
      <c r="Q30" s="39"/>
      <c r="R30" s="39"/>
      <c r="S30" s="41"/>
      <c r="T30" s="41"/>
      <c r="U30" s="41"/>
    </row>
    <row r="31" spans="1:21" ht="14.5" x14ac:dyDescent="0.35">
      <c r="A31" s="77"/>
      <c r="B31" s="61"/>
      <c r="C31" s="61"/>
      <c r="D31" s="63"/>
      <c r="G31" s="65" t="s">
        <v>57</v>
      </c>
      <c r="H31" s="73">
        <f>COUNTIF(A23:A24,"НФ")</f>
        <v>0</v>
      </c>
      <c r="I31" s="74"/>
      <c r="J31" s="75"/>
      <c r="K31" s="75"/>
      <c r="L31" s="76"/>
      <c r="M31" s="65" t="s">
        <v>58</v>
      </c>
      <c r="N31" s="70">
        <f>COUNTIF(F$23:F120,"1 СР")</f>
        <v>1</v>
      </c>
      <c r="P31" s="40"/>
      <c r="Q31" s="39"/>
      <c r="R31" s="39"/>
      <c r="S31" s="41"/>
      <c r="T31" s="41"/>
      <c r="U31" s="41"/>
    </row>
    <row r="32" spans="1:21" ht="14.5" x14ac:dyDescent="0.35">
      <c r="A32" s="78"/>
      <c r="B32" s="30"/>
      <c r="C32" s="29"/>
      <c r="D32" s="63"/>
      <c r="G32" s="65" t="s">
        <v>59</v>
      </c>
      <c r="H32" s="73">
        <f>COUNTIF(A23:A24,"ДСКВ")</f>
        <v>0</v>
      </c>
      <c r="I32" s="74"/>
      <c r="J32" s="75"/>
      <c r="K32" s="75"/>
      <c r="L32" s="76"/>
      <c r="M32" s="65" t="s">
        <v>60</v>
      </c>
      <c r="N32" s="70">
        <f>COUNTIF(F$23:F120,"2 СР")</f>
        <v>1</v>
      </c>
    </row>
    <row r="33" spans="1:21" ht="14.5" x14ac:dyDescent="0.35">
      <c r="A33" s="79"/>
      <c r="B33" s="61"/>
      <c r="C33" s="61"/>
      <c r="D33" s="63"/>
      <c r="E33" s="72"/>
      <c r="F33" s="72"/>
      <c r="G33" s="65" t="s">
        <v>61</v>
      </c>
      <c r="H33" s="73">
        <f>COUNTIF(A23:A24,"НС")</f>
        <v>0</v>
      </c>
      <c r="I33" s="80"/>
      <c r="J33" s="81"/>
      <c r="K33" s="81"/>
      <c r="L33" s="82"/>
      <c r="M33" s="65" t="s">
        <v>62</v>
      </c>
      <c r="N33" s="70">
        <f>COUNTIF(F$23:F120,"3 СР")</f>
        <v>0</v>
      </c>
    </row>
    <row r="34" spans="1:21" ht="5.25" customHeight="1" x14ac:dyDescent="0.35">
      <c r="A34" s="79"/>
      <c r="B34" s="61"/>
      <c r="C34" s="61"/>
      <c r="D34" s="61"/>
      <c r="E34" s="61"/>
      <c r="F34" s="61"/>
      <c r="G34" s="30"/>
      <c r="H34" s="83"/>
      <c r="I34" s="83"/>
      <c r="J34" s="83"/>
      <c r="K34" s="83"/>
      <c r="L34" s="83"/>
      <c r="M34" s="84"/>
      <c r="N34" s="85"/>
    </row>
    <row r="35" spans="1:21" ht="15.5" x14ac:dyDescent="0.35">
      <c r="A35" s="86"/>
      <c r="B35" s="87"/>
      <c r="C35" s="87"/>
      <c r="D35" s="136" t="s">
        <v>63</v>
      </c>
      <c r="E35" s="136"/>
      <c r="F35" s="136"/>
      <c r="G35" s="136" t="s">
        <v>64</v>
      </c>
      <c r="H35" s="136"/>
      <c r="I35" s="136"/>
      <c r="J35" s="88"/>
      <c r="K35" s="88"/>
      <c r="L35" s="136" t="str">
        <f>A19</f>
        <v>СУДЬЯ НА ФИНИШЕ:</v>
      </c>
      <c r="M35" s="136"/>
      <c r="N35" s="137"/>
    </row>
    <row r="36" spans="1:21" x14ac:dyDescent="0.35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1"/>
    </row>
    <row r="37" spans="1:21" x14ac:dyDescent="0.35">
      <c r="A37" s="89"/>
      <c r="D37" s="90"/>
      <c r="E37" s="90"/>
      <c r="F37" s="90"/>
      <c r="G37" s="90"/>
      <c r="H37" s="33"/>
      <c r="I37" s="90"/>
      <c r="J37" s="90"/>
      <c r="K37" s="90"/>
      <c r="L37" s="33"/>
      <c r="M37" s="90"/>
      <c r="N37" s="91"/>
    </row>
    <row r="38" spans="1:21" x14ac:dyDescent="0.35">
      <c r="A38" s="89"/>
      <c r="D38" s="90"/>
      <c r="E38" s="90"/>
      <c r="F38" s="90"/>
      <c r="G38" s="90"/>
      <c r="H38" s="33"/>
      <c r="I38" s="90"/>
      <c r="J38" s="90"/>
      <c r="K38" s="90"/>
      <c r="L38" s="33"/>
      <c r="M38" s="90"/>
      <c r="N38" s="91"/>
    </row>
    <row r="39" spans="1:21" x14ac:dyDescent="0.35">
      <c r="A39" s="89"/>
      <c r="D39" s="90"/>
      <c r="E39" s="90"/>
      <c r="F39" s="90"/>
      <c r="G39" s="90"/>
      <c r="H39" s="33"/>
      <c r="I39" s="90"/>
      <c r="J39" s="90"/>
      <c r="K39" s="90"/>
      <c r="L39" s="33"/>
      <c r="M39" s="90"/>
      <c r="N39" s="91"/>
    </row>
    <row r="40" spans="1:21" x14ac:dyDescent="0.35">
      <c r="A40" s="89"/>
      <c r="D40" s="90"/>
      <c r="E40" s="90"/>
      <c r="F40" s="90"/>
      <c r="G40" s="90"/>
      <c r="H40" s="33"/>
      <c r="I40" s="90"/>
      <c r="J40" s="90"/>
      <c r="K40" s="90"/>
      <c r="L40" s="33"/>
      <c r="M40" s="90"/>
      <c r="N40" s="91"/>
    </row>
    <row r="41" spans="1:21" s="40" customFormat="1" ht="13.75" customHeight="1" thickBot="1" x14ac:dyDescent="0.4">
      <c r="A41" s="92"/>
      <c r="B41" s="93"/>
      <c r="C41" s="93"/>
      <c r="D41" s="152" t="str">
        <f>G17</f>
        <v xml:space="preserve">БОЧАНОВ В.А. (ВК, г. ОМСК) </v>
      </c>
      <c r="E41" s="152"/>
      <c r="F41" s="152"/>
      <c r="G41" s="152" t="str">
        <f>G18</f>
        <v>СЛАБКОВСКАЯ В.Н. ( ВК, г. ОМСК)</v>
      </c>
      <c r="H41" s="152"/>
      <c r="I41" s="152"/>
      <c r="J41" s="94"/>
      <c r="K41" s="94"/>
      <c r="L41" s="152" t="str">
        <f>G19</f>
        <v xml:space="preserve">СТАРЧЕНКОВ С.А. (ВК, г. ОМСК) </v>
      </c>
      <c r="M41" s="152"/>
      <c r="N41" s="153"/>
      <c r="S41" s="95"/>
      <c r="T41" s="95"/>
      <c r="U41" s="95"/>
    </row>
    <row r="42" spans="1:21" ht="13.5" thickTop="1" x14ac:dyDescent="0.35"/>
  </sheetData>
  <mergeCells count="39">
    <mergeCell ref="A36:E36"/>
    <mergeCell ref="F36:N36"/>
    <mergeCell ref="D41:F41"/>
    <mergeCell ref="G41:I41"/>
    <mergeCell ref="L41:N41"/>
    <mergeCell ref="J21:K21"/>
    <mergeCell ref="L21:L22"/>
    <mergeCell ref="M21:M22"/>
    <mergeCell ref="A21:A22"/>
    <mergeCell ref="B21:B22"/>
    <mergeCell ref="C21:C22"/>
    <mergeCell ref="D21:D22"/>
    <mergeCell ref="A26:D26"/>
    <mergeCell ref="G26:N26"/>
    <mergeCell ref="D35:F35"/>
    <mergeCell ref="G35:I35"/>
    <mergeCell ref="L35:N35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FAAF-08BA-4C9C-A733-F8E9B4756149}">
  <sheetPr codeName="Лист29">
    <tabColor rgb="FF002060"/>
    <pageSetUpPr fitToPage="1"/>
  </sheetPr>
  <dimension ref="A1:U41"/>
  <sheetViews>
    <sheetView view="pageBreakPreview" topLeftCell="A16" zoomScale="89" zoomScaleNormal="50" zoomScaleSheetLayoutView="89" workbookViewId="0">
      <selection activeCell="A9" sqref="A9:N9"/>
    </sheetView>
  </sheetViews>
  <sheetFormatPr defaultColWidth="9.08984375" defaultRowHeight="13" x14ac:dyDescent="0.35"/>
  <cols>
    <col min="1" max="1" width="7" style="3" customWidth="1"/>
    <col min="2" max="2" width="7.81640625" style="90" customWidth="1"/>
    <col min="3" max="3" width="12.08984375" style="90" customWidth="1"/>
    <col min="4" max="4" width="21" style="3" bestFit="1" customWidth="1"/>
    <col min="5" max="5" width="11.81640625" style="3" customWidth="1"/>
    <col min="6" max="6" width="8.81640625" style="3" customWidth="1"/>
    <col min="7" max="7" width="27" style="3" customWidth="1"/>
    <col min="8" max="8" width="9.90625" style="4" customWidth="1"/>
    <col min="9" max="11" width="9.90625" style="3" customWidth="1"/>
    <col min="12" max="12" width="10.08984375" style="4" customWidth="1"/>
    <col min="13" max="13" width="13.81640625" style="3" customWidth="1"/>
    <col min="14" max="14" width="13.08984375" style="3" customWidth="1"/>
    <col min="15" max="15" width="9.08984375" style="3"/>
    <col min="16" max="16" width="9.08984375" style="3" customWidth="1"/>
    <col min="17" max="18" width="9.08984375" style="3"/>
    <col min="19" max="21" width="9.08984375" style="4"/>
    <col min="22" max="16384" width="9.08984375" style="3"/>
  </cols>
  <sheetData>
    <row r="1" spans="1:21" s="2" customFormat="1" ht="20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"/>
    </row>
    <row r="2" spans="1:21" s="2" customFormat="1" ht="20" customHeight="1" x14ac:dyDescent="0.25">
      <c r="A2" s="104" t="s">
        <v>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"/>
    </row>
    <row r="3" spans="1:21" s="2" customFormat="1" ht="20" customHeight="1" x14ac:dyDescent="0.25">
      <c r="A3" s="104" t="s">
        <v>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"/>
    </row>
    <row r="4" spans="1:21" ht="20" customHeight="1" x14ac:dyDescent="0.35">
      <c r="A4" s="105" t="s">
        <v>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21" ht="20" customHeight="1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Q5" s="2"/>
    </row>
    <row r="6" spans="1:21" s="5" customFormat="1" ht="20" customHeight="1" x14ac:dyDescent="0.35">
      <c r="A6" s="103" t="s">
        <v>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S6" s="6"/>
      <c r="T6" s="6"/>
      <c r="U6" s="6"/>
    </row>
    <row r="7" spans="1:21" s="5" customFormat="1" ht="1" customHeight="1" x14ac:dyDescent="0.3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S7" s="6"/>
      <c r="T7" s="6"/>
      <c r="U7" s="6"/>
    </row>
    <row r="8" spans="1:21" s="5" customFormat="1" ht="20" customHeight="1" thickBot="1" x14ac:dyDescent="0.4">
      <c r="A8" s="10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S8" s="6"/>
      <c r="T8" s="6"/>
      <c r="U8" s="6"/>
    </row>
    <row r="9" spans="1:21" ht="20" customHeight="1" thickTop="1" x14ac:dyDescent="0.35">
      <c r="A9" s="110" t="s">
        <v>6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2"/>
    </row>
    <row r="10" spans="1:21" ht="20" customHeight="1" x14ac:dyDescent="0.35">
      <c r="A10" s="113" t="s">
        <v>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</row>
    <row r="11" spans="1:21" ht="20" customHeight="1" x14ac:dyDescent="0.35">
      <c r="A11" s="113" t="s">
        <v>68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5"/>
    </row>
    <row r="12" spans="1:21" ht="7.5" customHeight="1" x14ac:dyDescent="0.35">
      <c r="A12" s="116"/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8"/>
    </row>
    <row r="13" spans="1:21" ht="15.5" x14ac:dyDescent="0.35">
      <c r="A13" s="119" t="s">
        <v>9</v>
      </c>
      <c r="B13" s="120"/>
      <c r="C13" s="120"/>
      <c r="D13" s="120"/>
      <c r="E13" s="7"/>
      <c r="F13" s="7"/>
      <c r="G13" s="8" t="s">
        <v>10</v>
      </c>
      <c r="H13" s="9" t="s">
        <v>66</v>
      </c>
      <c r="I13" s="7"/>
      <c r="J13" s="7"/>
      <c r="K13" s="7"/>
      <c r="L13" s="9"/>
      <c r="M13" s="10"/>
      <c r="N13" s="11" t="s">
        <v>12</v>
      </c>
    </row>
    <row r="14" spans="1:21" ht="15.5" x14ac:dyDescent="0.35">
      <c r="A14" s="121" t="s">
        <v>13</v>
      </c>
      <c r="B14" s="122"/>
      <c r="C14" s="122"/>
      <c r="D14" s="122"/>
      <c r="E14" s="12"/>
      <c r="F14" s="12"/>
      <c r="G14" s="13" t="s">
        <v>14</v>
      </c>
      <c r="H14" s="14" t="s">
        <v>67</v>
      </c>
      <c r="I14" s="12"/>
      <c r="J14" s="12"/>
      <c r="K14" s="12"/>
      <c r="L14" s="14"/>
      <c r="M14" s="15"/>
      <c r="N14" s="16" t="s">
        <v>16</v>
      </c>
    </row>
    <row r="15" spans="1:21" ht="14.5" x14ac:dyDescent="0.35">
      <c r="A15" s="123" t="s">
        <v>17</v>
      </c>
      <c r="B15" s="124"/>
      <c r="C15" s="124"/>
      <c r="D15" s="124"/>
      <c r="E15" s="124"/>
      <c r="F15" s="124"/>
      <c r="G15" s="125"/>
      <c r="H15" s="126" t="s">
        <v>18</v>
      </c>
      <c r="I15" s="124"/>
      <c r="J15" s="124"/>
      <c r="K15" s="124"/>
      <c r="L15" s="124"/>
      <c r="M15" s="124"/>
      <c r="N15" s="127"/>
    </row>
    <row r="16" spans="1:21" ht="14.5" x14ac:dyDescent="0.35">
      <c r="A16" s="17" t="s">
        <v>19</v>
      </c>
      <c r="B16" s="18"/>
      <c r="C16" s="18"/>
      <c r="D16" s="19"/>
      <c r="E16" s="20"/>
      <c r="F16" s="19"/>
      <c r="G16" s="21"/>
      <c r="H16" s="128" t="s">
        <v>20</v>
      </c>
      <c r="I16" s="129"/>
      <c r="J16" s="129"/>
      <c r="K16" s="129"/>
      <c r="L16" s="129"/>
      <c r="M16" s="129"/>
      <c r="N16" s="130"/>
    </row>
    <row r="17" spans="1:21" ht="14.5" x14ac:dyDescent="0.35">
      <c r="A17" s="17" t="s">
        <v>21</v>
      </c>
      <c r="B17" s="18"/>
      <c r="C17" s="18"/>
      <c r="D17" s="22"/>
      <c r="E17" s="20"/>
      <c r="F17" s="19"/>
      <c r="G17" s="23" t="s">
        <v>22</v>
      </c>
      <c r="H17" s="24" t="s">
        <v>23</v>
      </c>
      <c r="I17" s="25"/>
      <c r="J17" s="25"/>
      <c r="K17" s="25"/>
      <c r="L17" s="26"/>
      <c r="M17" s="25"/>
      <c r="N17" s="27"/>
    </row>
    <row r="18" spans="1:21" ht="14.5" x14ac:dyDescent="0.35">
      <c r="A18" s="28" t="s">
        <v>24</v>
      </c>
      <c r="B18" s="18"/>
      <c r="C18" s="18"/>
      <c r="D18" s="22"/>
      <c r="E18" s="20"/>
      <c r="F18" s="19"/>
      <c r="G18" s="22" t="s">
        <v>25</v>
      </c>
      <c r="H18" s="24" t="s">
        <v>26</v>
      </c>
      <c r="I18" s="25"/>
      <c r="J18" s="25"/>
      <c r="K18" s="25"/>
      <c r="L18" s="26"/>
      <c r="M18" s="25"/>
      <c r="N18" s="27"/>
    </row>
    <row r="19" spans="1:21" ht="15" thickBot="1" x14ac:dyDescent="0.4">
      <c r="A19" s="17" t="s">
        <v>27</v>
      </c>
      <c r="B19" s="29"/>
      <c r="C19" s="29"/>
      <c r="D19" s="30"/>
      <c r="E19" s="30"/>
      <c r="F19" s="30"/>
      <c r="G19" s="23" t="s">
        <v>28</v>
      </c>
      <c r="H19" s="31"/>
      <c r="I19" s="32"/>
      <c r="J19" s="32"/>
      <c r="K19" s="32"/>
      <c r="L19" s="33"/>
      <c r="M19" s="34"/>
      <c r="N19" s="35"/>
    </row>
    <row r="20" spans="1:21" ht="7.5" customHeight="1" thickTop="1" thickBot="1" x14ac:dyDescent="0.4">
      <c r="A20" s="36"/>
      <c r="B20" s="37"/>
      <c r="C20" s="37"/>
      <c r="D20" s="36"/>
      <c r="E20" s="36"/>
      <c r="F20" s="36"/>
      <c r="G20" s="36"/>
      <c r="H20" s="38"/>
      <c r="I20" s="36"/>
      <c r="J20" s="36"/>
      <c r="K20" s="36"/>
      <c r="L20" s="38"/>
      <c r="M20" s="36"/>
      <c r="N20" s="36"/>
    </row>
    <row r="21" spans="1:21" s="39" customFormat="1" ht="20.25" customHeight="1" thickTop="1" x14ac:dyDescent="0.35">
      <c r="A21" s="147" t="s">
        <v>29</v>
      </c>
      <c r="B21" s="106" t="s">
        <v>30</v>
      </c>
      <c r="C21" s="106" t="s">
        <v>31</v>
      </c>
      <c r="D21" s="106" t="s">
        <v>32</v>
      </c>
      <c r="E21" s="106" t="s">
        <v>33</v>
      </c>
      <c r="F21" s="106" t="s">
        <v>34</v>
      </c>
      <c r="G21" s="106" t="s">
        <v>35</v>
      </c>
      <c r="H21" s="138" t="s">
        <v>36</v>
      </c>
      <c r="I21" s="139"/>
      <c r="J21" s="142" t="s">
        <v>37</v>
      </c>
      <c r="K21" s="142"/>
      <c r="L21" s="143" t="s">
        <v>38</v>
      </c>
      <c r="M21" s="145" t="s">
        <v>39</v>
      </c>
      <c r="N21" s="131" t="s">
        <v>40</v>
      </c>
      <c r="P21" s="40"/>
      <c r="S21" s="41"/>
      <c r="T21" s="41"/>
      <c r="U21" s="41"/>
    </row>
    <row r="22" spans="1:21" s="39" customFormat="1" ht="17.25" customHeight="1" x14ac:dyDescent="0.35">
      <c r="A22" s="148"/>
      <c r="B22" s="107"/>
      <c r="C22" s="107"/>
      <c r="D22" s="107"/>
      <c r="E22" s="107"/>
      <c r="F22" s="107"/>
      <c r="G22" s="107"/>
      <c r="H22" s="140"/>
      <c r="I22" s="141"/>
      <c r="J22" s="42" t="s">
        <v>41</v>
      </c>
      <c r="K22" s="42" t="s">
        <v>42</v>
      </c>
      <c r="L22" s="144"/>
      <c r="M22" s="146"/>
      <c r="N22" s="132"/>
      <c r="P22" s="40"/>
      <c r="S22" s="41"/>
      <c r="T22" s="41"/>
      <c r="U22" s="41"/>
    </row>
    <row r="23" spans="1:21" ht="16.75" customHeight="1" x14ac:dyDescent="0.35">
      <c r="A23" s="96">
        <v>1</v>
      </c>
      <c r="B23" s="97">
        <v>25</v>
      </c>
      <c r="C23" s="98">
        <v>10132272012</v>
      </c>
      <c r="D23" s="99" t="s">
        <v>81</v>
      </c>
      <c r="E23" s="100">
        <v>39586</v>
      </c>
      <c r="F23" s="98" t="s">
        <v>58</v>
      </c>
      <c r="G23" s="98" t="s">
        <v>72</v>
      </c>
      <c r="H23" s="101">
        <v>32</v>
      </c>
      <c r="I23" s="102">
        <v>1</v>
      </c>
      <c r="J23" s="102"/>
      <c r="K23" s="102"/>
      <c r="L23" s="101">
        <v>32</v>
      </c>
      <c r="M23" s="50"/>
      <c r="N23" s="51"/>
      <c r="P23" s="40"/>
      <c r="Q23" s="39"/>
      <c r="R23" s="39"/>
      <c r="S23" s="41"/>
      <c r="T23" s="41"/>
      <c r="U23" s="41"/>
    </row>
    <row r="24" spans="1:21" ht="7.5" customHeight="1" thickBot="1" x14ac:dyDescent="0.35">
      <c r="A24" s="52"/>
      <c r="B24" s="53"/>
      <c r="C24" s="52"/>
      <c r="D24" s="54"/>
      <c r="E24" s="55"/>
      <c r="F24" s="56"/>
      <c r="G24" s="55"/>
      <c r="H24" s="57"/>
      <c r="I24" s="58"/>
      <c r="J24" s="58"/>
      <c r="K24" s="58"/>
      <c r="L24" s="57"/>
      <c r="M24" s="58"/>
      <c r="N24" s="58"/>
      <c r="P24" s="40"/>
      <c r="Q24" s="39"/>
      <c r="R24" s="39"/>
      <c r="S24" s="41"/>
      <c r="T24" s="41"/>
      <c r="U24" s="41"/>
    </row>
    <row r="25" spans="1:21" ht="15" thickTop="1" x14ac:dyDescent="0.35">
      <c r="A25" s="133" t="s">
        <v>43</v>
      </c>
      <c r="B25" s="134"/>
      <c r="C25" s="134"/>
      <c r="D25" s="134"/>
      <c r="E25" s="59"/>
      <c r="F25" s="59"/>
      <c r="G25" s="134" t="s">
        <v>44</v>
      </c>
      <c r="H25" s="134"/>
      <c r="I25" s="134"/>
      <c r="J25" s="134"/>
      <c r="K25" s="134"/>
      <c r="L25" s="134"/>
      <c r="M25" s="134"/>
      <c r="N25" s="135"/>
      <c r="P25" s="40"/>
      <c r="Q25" s="39"/>
      <c r="R25" s="39"/>
      <c r="S25" s="41"/>
      <c r="T25" s="41"/>
      <c r="U25" s="41"/>
    </row>
    <row r="26" spans="1:21" ht="14.5" x14ac:dyDescent="0.35">
      <c r="A26" s="60" t="s">
        <v>45</v>
      </c>
      <c r="B26" s="61"/>
      <c r="C26" s="62"/>
      <c r="D26" s="63"/>
      <c r="E26" s="64"/>
      <c r="F26" s="64"/>
      <c r="G26" s="65" t="s">
        <v>46</v>
      </c>
      <c r="H26" s="66">
        <f t="array" ref="H26">SUM(1/COUNTIF(G23:G23,G23:G23))</f>
        <v>1</v>
      </c>
      <c r="I26" s="67"/>
      <c r="J26" s="68"/>
      <c r="K26" s="68"/>
      <c r="L26" s="69"/>
      <c r="M26" s="65" t="s">
        <v>47</v>
      </c>
      <c r="N26" s="70">
        <f>COUNTIF(F$21:F120,"ЗМС")</f>
        <v>0</v>
      </c>
      <c r="P26" s="40"/>
      <c r="Q26" s="39"/>
      <c r="R26" s="39"/>
      <c r="S26" s="41"/>
      <c r="T26" s="41"/>
      <c r="U26" s="41"/>
    </row>
    <row r="27" spans="1:21" ht="14.5" x14ac:dyDescent="0.35">
      <c r="A27" s="60" t="s">
        <v>48</v>
      </c>
      <c r="B27" s="61"/>
      <c r="C27" s="71"/>
      <c r="D27" s="63"/>
      <c r="E27" s="72"/>
      <c r="F27" s="72"/>
      <c r="G27" s="65" t="s">
        <v>49</v>
      </c>
      <c r="H27" s="73">
        <v>1</v>
      </c>
      <c r="I27" s="74"/>
      <c r="J27" s="75"/>
      <c r="K27" s="75"/>
      <c r="L27" s="76"/>
      <c r="M27" s="65" t="s">
        <v>50</v>
      </c>
      <c r="N27" s="70">
        <f>COUNTIF(F$21:F120,"МСМК")</f>
        <v>0</v>
      </c>
      <c r="P27" s="40"/>
      <c r="Q27" s="39"/>
      <c r="R27" s="39"/>
      <c r="S27" s="41"/>
      <c r="T27" s="41"/>
      <c r="U27" s="41"/>
    </row>
    <row r="28" spans="1:21" ht="14.5" x14ac:dyDescent="0.35">
      <c r="A28" s="60" t="s">
        <v>51</v>
      </c>
      <c r="B28" s="61"/>
      <c r="C28" s="61"/>
      <c r="D28" s="63"/>
      <c r="E28" s="72"/>
      <c r="F28" s="72"/>
      <c r="G28" s="65" t="s">
        <v>52</v>
      </c>
      <c r="H28" s="73">
        <v>1</v>
      </c>
      <c r="I28" s="74"/>
      <c r="J28" s="75"/>
      <c r="K28" s="75"/>
      <c r="L28" s="76"/>
      <c r="M28" s="65" t="s">
        <v>53</v>
      </c>
      <c r="N28" s="70">
        <f>COUNTIF(F$21:F41,"МС")</f>
        <v>0</v>
      </c>
      <c r="P28" s="40"/>
      <c r="Q28" s="39"/>
      <c r="R28" s="39"/>
      <c r="S28" s="41"/>
      <c r="T28" s="41"/>
      <c r="U28" s="41"/>
    </row>
    <row r="29" spans="1:21" ht="14.5" x14ac:dyDescent="0.35">
      <c r="A29" s="60" t="s">
        <v>54</v>
      </c>
      <c r="B29" s="61"/>
      <c r="C29" s="61"/>
      <c r="D29" s="63"/>
      <c r="E29" s="72"/>
      <c r="F29" s="72"/>
      <c r="G29" s="65" t="s">
        <v>55</v>
      </c>
      <c r="H29" s="73">
        <f>COUNT(A23:A23)</f>
        <v>1</v>
      </c>
      <c r="I29" s="74"/>
      <c r="J29" s="75"/>
      <c r="K29" s="75"/>
      <c r="L29" s="76"/>
      <c r="M29" s="65" t="s">
        <v>56</v>
      </c>
      <c r="N29" s="70">
        <f>COUNTIF(F$20:F41,"КМС")</f>
        <v>0</v>
      </c>
      <c r="P29" s="40"/>
      <c r="Q29" s="39"/>
      <c r="R29" s="39"/>
      <c r="S29" s="41"/>
      <c r="T29" s="41"/>
      <c r="U29" s="41"/>
    </row>
    <row r="30" spans="1:21" ht="14.5" x14ac:dyDescent="0.35">
      <c r="A30" s="77"/>
      <c r="B30" s="61"/>
      <c r="C30" s="61"/>
      <c r="D30" s="63"/>
      <c r="G30" s="65" t="s">
        <v>57</v>
      </c>
      <c r="H30" s="73">
        <f>COUNTIF(A23:A23,"НФ")</f>
        <v>0</v>
      </c>
      <c r="I30" s="74"/>
      <c r="J30" s="75"/>
      <c r="K30" s="75"/>
      <c r="L30" s="76"/>
      <c r="M30" s="65" t="s">
        <v>58</v>
      </c>
      <c r="N30" s="70">
        <f>COUNTIF(F$23:F119,"1 СР")</f>
        <v>1</v>
      </c>
      <c r="P30" s="40"/>
      <c r="Q30" s="39"/>
      <c r="R30" s="39"/>
      <c r="S30" s="41"/>
      <c r="T30" s="41"/>
      <c r="U30" s="41"/>
    </row>
    <row r="31" spans="1:21" ht="14.5" x14ac:dyDescent="0.35">
      <c r="A31" s="78"/>
      <c r="B31" s="30"/>
      <c r="C31" s="29"/>
      <c r="D31" s="63"/>
      <c r="G31" s="65" t="s">
        <v>59</v>
      </c>
      <c r="H31" s="73">
        <f>COUNTIF(A23:A23,"ДСКВ")</f>
        <v>0</v>
      </c>
      <c r="I31" s="74"/>
      <c r="J31" s="75"/>
      <c r="K31" s="75"/>
      <c r="L31" s="76"/>
      <c r="M31" s="65" t="s">
        <v>60</v>
      </c>
      <c r="N31" s="70">
        <f>COUNTIF(F$23:F119,"2 СР")</f>
        <v>0</v>
      </c>
    </row>
    <row r="32" spans="1:21" ht="14.5" x14ac:dyDescent="0.35">
      <c r="A32" s="79"/>
      <c r="B32" s="61"/>
      <c r="C32" s="61"/>
      <c r="D32" s="63"/>
      <c r="E32" s="72"/>
      <c r="F32" s="72"/>
      <c r="G32" s="65" t="s">
        <v>61</v>
      </c>
      <c r="H32" s="73">
        <f>COUNTIF(A23:A23,"НС")</f>
        <v>0</v>
      </c>
      <c r="I32" s="80"/>
      <c r="J32" s="81"/>
      <c r="K32" s="81"/>
      <c r="L32" s="82"/>
      <c r="M32" s="65" t="s">
        <v>62</v>
      </c>
      <c r="N32" s="70">
        <f>COUNTIF(F$23:F119,"3 СР")</f>
        <v>0</v>
      </c>
    </row>
    <row r="33" spans="1:21" ht="5.25" customHeight="1" x14ac:dyDescent="0.35">
      <c r="A33" s="79"/>
      <c r="B33" s="61"/>
      <c r="C33" s="61"/>
      <c r="D33" s="61"/>
      <c r="E33" s="61"/>
      <c r="F33" s="61"/>
      <c r="G33" s="30"/>
      <c r="H33" s="83"/>
      <c r="I33" s="83"/>
      <c r="J33" s="83"/>
      <c r="K33" s="83"/>
      <c r="L33" s="83"/>
      <c r="M33" s="84"/>
      <c r="N33" s="85"/>
    </row>
    <row r="34" spans="1:21" ht="15.5" x14ac:dyDescent="0.35">
      <c r="A34" s="86"/>
      <c r="B34" s="87"/>
      <c r="C34" s="87"/>
      <c r="D34" s="136" t="s">
        <v>63</v>
      </c>
      <c r="E34" s="136"/>
      <c r="F34" s="136"/>
      <c r="G34" s="136" t="s">
        <v>64</v>
      </c>
      <c r="H34" s="136"/>
      <c r="I34" s="136"/>
      <c r="J34" s="88"/>
      <c r="K34" s="88"/>
      <c r="L34" s="136" t="str">
        <f>A19</f>
        <v>СУДЬЯ НА ФИНИШЕ:</v>
      </c>
      <c r="M34" s="136"/>
      <c r="N34" s="137"/>
    </row>
    <row r="35" spans="1:21" x14ac:dyDescent="0.35">
      <c r="A35" s="149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1"/>
    </row>
    <row r="36" spans="1:21" x14ac:dyDescent="0.35">
      <c r="A36" s="89"/>
      <c r="D36" s="90"/>
      <c r="E36" s="90"/>
      <c r="F36" s="90"/>
      <c r="G36" s="90"/>
      <c r="H36" s="33"/>
      <c r="I36" s="90"/>
      <c r="J36" s="90"/>
      <c r="K36" s="90"/>
      <c r="L36" s="33"/>
      <c r="M36" s="90"/>
      <c r="N36" s="91"/>
    </row>
    <row r="37" spans="1:21" x14ac:dyDescent="0.35">
      <c r="A37" s="89"/>
      <c r="D37" s="90"/>
      <c r="E37" s="90"/>
      <c r="F37" s="90"/>
      <c r="G37" s="90"/>
      <c r="H37" s="33"/>
      <c r="I37" s="90"/>
      <c r="J37" s="90"/>
      <c r="K37" s="90"/>
      <c r="L37" s="33"/>
      <c r="M37" s="90"/>
      <c r="N37" s="91"/>
    </row>
    <row r="38" spans="1:21" x14ac:dyDescent="0.35">
      <c r="A38" s="89"/>
      <c r="D38" s="90"/>
      <c r="E38" s="90"/>
      <c r="F38" s="90"/>
      <c r="G38" s="90"/>
      <c r="H38" s="33"/>
      <c r="I38" s="90"/>
      <c r="J38" s="90"/>
      <c r="K38" s="90"/>
      <c r="L38" s="33"/>
      <c r="M38" s="90"/>
      <c r="N38" s="91"/>
    </row>
    <row r="39" spans="1:21" x14ac:dyDescent="0.35">
      <c r="A39" s="89"/>
      <c r="D39" s="90"/>
      <c r="E39" s="90"/>
      <c r="F39" s="90"/>
      <c r="G39" s="90"/>
      <c r="H39" s="33"/>
      <c r="I39" s="90"/>
      <c r="J39" s="90"/>
      <c r="K39" s="90"/>
      <c r="L39" s="33"/>
      <c r="M39" s="90"/>
      <c r="N39" s="91"/>
    </row>
    <row r="40" spans="1:21" s="40" customFormat="1" ht="13.75" customHeight="1" thickBot="1" x14ac:dyDescent="0.4">
      <c r="A40" s="92"/>
      <c r="B40" s="93"/>
      <c r="C40" s="93"/>
      <c r="D40" s="152" t="str">
        <f>G17</f>
        <v xml:space="preserve">БОЧАНОВ В.А. (ВК, г. ОМСК) </v>
      </c>
      <c r="E40" s="152"/>
      <c r="F40" s="152"/>
      <c r="G40" s="152" t="str">
        <f>G18</f>
        <v>СЛАБКОВСКАЯ В.Н. ( ВК, г. ОМСК)</v>
      </c>
      <c r="H40" s="152"/>
      <c r="I40" s="152"/>
      <c r="J40" s="94"/>
      <c r="K40" s="94"/>
      <c r="L40" s="152" t="str">
        <f>G19</f>
        <v xml:space="preserve">СТАРЧЕНКОВ С.А. (ВК, г. ОМСК) </v>
      </c>
      <c r="M40" s="152"/>
      <c r="N40" s="153"/>
      <c r="S40" s="95"/>
      <c r="T40" s="95"/>
      <c r="U40" s="95"/>
    </row>
    <row r="41" spans="1:21" ht="13.5" thickTop="1" x14ac:dyDescent="0.35"/>
  </sheetData>
  <mergeCells count="39">
    <mergeCell ref="A35:E35"/>
    <mergeCell ref="F35:N35"/>
    <mergeCell ref="D40:F40"/>
    <mergeCell ref="G40:I40"/>
    <mergeCell ref="L40:N40"/>
    <mergeCell ref="J21:K21"/>
    <mergeCell ref="L21:L22"/>
    <mergeCell ref="M21:M22"/>
    <mergeCell ref="A21:A22"/>
    <mergeCell ref="B21:B22"/>
    <mergeCell ref="C21:C22"/>
    <mergeCell ref="D21:D22"/>
    <mergeCell ref="A25:D25"/>
    <mergeCell ref="G25:N25"/>
    <mergeCell ref="D34:F34"/>
    <mergeCell ref="G34:I34"/>
    <mergeCell ref="L34:N34"/>
    <mergeCell ref="E21:E22"/>
    <mergeCell ref="A7:N7"/>
    <mergeCell ref="A8:N8"/>
    <mergeCell ref="A9:N9"/>
    <mergeCell ref="A10:N10"/>
    <mergeCell ref="A11:N11"/>
    <mergeCell ref="A12:N12"/>
    <mergeCell ref="A13:D13"/>
    <mergeCell ref="A14:D14"/>
    <mergeCell ref="A15:G15"/>
    <mergeCell ref="H15:N15"/>
    <mergeCell ref="H16:N16"/>
    <mergeCell ref="N21:N22"/>
    <mergeCell ref="F21:F22"/>
    <mergeCell ref="G21:G22"/>
    <mergeCell ref="H21:I22"/>
    <mergeCell ref="A6:N6"/>
    <mergeCell ref="A1:N1"/>
    <mergeCell ref="A2:N2"/>
    <mergeCell ref="A3:N3"/>
    <mergeCell ref="A4:N4"/>
    <mergeCell ref="A5:N5"/>
  </mergeCells>
  <printOptions horizontalCentered="1"/>
  <pageMargins left="0.19685039370078741" right="0.19685039370078741" top="0.59055118110236227" bottom="0.59055118110236227" header="0.15748031496062992" footer="0.11811023622047245"/>
  <pageSetup paperSize="256" scale="57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ВС Ю-ры 17-18-оф.протокол </vt:lpstr>
      <vt:lpstr>ВС Ю15-16-оф.протокол </vt:lpstr>
      <vt:lpstr>ВС Д15-16-оф.протокол </vt:lpstr>
      <vt:lpstr>'ВС Д15-16-оф.протокол '!Заголовки_для_печати</vt:lpstr>
      <vt:lpstr>'ВС Ю15-16-оф.протокол '!Заголовки_для_печати</vt:lpstr>
      <vt:lpstr>'ВС Ю-ры 17-18-оф.протокол '!Заголовки_для_печати</vt:lpstr>
      <vt:lpstr>'ВС Д15-16-оф.протокол '!Область_печати</vt:lpstr>
      <vt:lpstr>'ВС Ю15-16-оф.протокол '!Область_печати</vt:lpstr>
      <vt:lpstr>'ВС Ю-ры 17-18-оф.протокол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Вера Тарасенко</cp:lastModifiedBy>
  <dcterms:created xsi:type="dcterms:W3CDTF">2024-06-09T08:51:10Z</dcterms:created>
  <dcterms:modified xsi:type="dcterms:W3CDTF">2024-06-10T05:50:07Z</dcterms:modified>
</cp:coreProperties>
</file>