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"/>
    </mc:Choice>
  </mc:AlternateContent>
  <bookViews>
    <workbookView xWindow="-105" yWindow="-105" windowWidth="20730" windowHeight="11760" tabRatio="789"/>
  </bookViews>
  <sheets>
    <sheet name="Критериум" sheetId="91" r:id="rId1"/>
  </sheets>
  <definedNames>
    <definedName name="_xlnm.Print_Titles" localSheetId="0">Критериум!$21:$22</definedName>
    <definedName name="_xlnm.Print_Area" localSheetId="0">Критериум!$A$1:$V$81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24" i="91" l="1"/>
  <c r="S25" i="91"/>
  <c r="S26" i="91"/>
  <c r="S27" i="91"/>
  <c r="S28" i="91"/>
  <c r="S29" i="91"/>
  <c r="S30" i="91"/>
  <c r="S31" i="91"/>
  <c r="S32" i="91"/>
  <c r="S33" i="91"/>
  <c r="S34" i="91"/>
  <c r="S35" i="91"/>
  <c r="S36" i="91"/>
  <c r="S60" i="91"/>
  <c r="S64" i="91"/>
  <c r="S23" i="91"/>
  <c r="H71" i="91" l="1"/>
  <c r="H70" i="91"/>
  <c r="I81" i="91" l="1"/>
  <c r="F81" i="91"/>
  <c r="V73" i="91" l="1"/>
  <c r="V72" i="91"/>
  <c r="V71" i="91"/>
  <c r="V70" i="91"/>
  <c r="V69" i="91"/>
  <c r="V68" i="91"/>
  <c r="V67" i="91"/>
  <c r="H73" i="91"/>
  <c r="H72" i="91"/>
  <c r="H69" i="91" l="1"/>
  <c r="H68" i="91" s="1"/>
  <c r="S81" i="91"/>
</calcChain>
</file>

<file path=xl/sharedStrings.xml><?xml version="1.0" encoding="utf-8"?>
<sst xmlns="http://schemas.openxmlformats.org/spreadsheetml/2006/main" count="266" uniqueCount="161">
  <si>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</si>
  <si>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</si>
  <si>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</si>
  <si>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</si>
  <si>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</si>
  <si>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</si>
  <si>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</si>
  <si>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</si>
  <si>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</si>
  <si>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</si>
  <si>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</si>
  <si>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</si>
  <si>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</si>
  <si>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</si>
  <si>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</si>
  <si>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</si>
  <si>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</si>
  <si>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ОЧКИ НА ПРОМЕЖУТОЧНЫХ ФИНИШАХ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</si>
  <si>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</si>
  <si>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</si>
  <si>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</si>
  <si>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</si>
  <si>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</si>
  <si>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МС</t>
  </si>
  <si>
    <t>ВЫПОЛНЕНИЕ НТУ ЕВСК</t>
  </si>
  <si>
    <t>РЕЗУЛЬТАТ очки</t>
  </si>
  <si>
    <t>Доп. Инфо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</si>
  <si>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</si>
  <si>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</si>
  <si>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</si>
  <si>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</si>
  <si>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</si>
  <si>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</si>
  <si>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</si>
  <si>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</si>
  <si>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</si>
  <si>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</si>
  <si>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МАКСИМАЛЬНЫЙ ПЕРЕПАД (HD):</t>
  </si>
  <si>
    <t>ДИСТАНЦИЯ: ДЛИНА КРУГА/КРУГОВ</t>
  </si>
  <si>
    <t>1 СР</t>
  </si>
  <si>
    <t>Место на основном финише</t>
  </si>
  <si>
    <t>UCI ID</t>
  </si>
  <si>
    <t/>
  </si>
  <si>
    <t>СУДЬЯ НА ФИНИШЕ</t>
  </si>
  <si>
    <t>2 СР</t>
  </si>
  <si>
    <t>3 СР</t>
  </si>
  <si>
    <t>Московская область</t>
  </si>
  <si>
    <t>Комитет по физической культуре и спорту Курской области</t>
  </si>
  <si>
    <t>Федерация велосипедного спорта Курской области</t>
  </si>
  <si>
    <r>
      <rPr>
        <b/>
        <sz val="11"/>
        <rFont val="Calibri"/>
        <family val="2"/>
        <charset val="204"/>
        <scheme val="minor"/>
      </rPr>
      <t>МЕСТО ПРОВЕДЕНИЯ</t>
    </r>
    <r>
      <rPr>
        <sz val="11"/>
        <rFont val="Calibri"/>
        <family val="2"/>
        <charset val="204"/>
        <scheme val="minor"/>
      </rPr>
      <t>: г. Курск</t>
    </r>
  </si>
  <si>
    <t>ДАТА ПРОВЕДЕНИЯ: 11 августа 2022 года</t>
  </si>
  <si>
    <t>Бахтина Т.Н. (ВК, Санкт-Петербург)</t>
  </si>
  <si>
    <t>Рассолов Д.М. (1 кат., г.Курск)</t>
  </si>
  <si>
    <t>Азаров С.Н. (ВК, Санкт-Петербург)</t>
  </si>
  <si>
    <t>НАЗВАНИЕ ТРАССЫ / РЕГ. НОМЕР: пр. Плевицкой</t>
  </si>
  <si>
    <t>СУММА ПОЛОЖИТЕЛЬНЫХ ПЕРЕПАДОВ ВЫСОТЫ НА ДИСТАНЦИИ (ТС):</t>
  </si>
  <si>
    <t>Температура: +27</t>
  </si>
  <si>
    <t>Влажность: 62%</t>
  </si>
  <si>
    <t>Осадки: преимущественно облачно</t>
  </si>
  <si>
    <t>Ветер: 6,0 м/с (ю/з)</t>
  </si>
  <si>
    <t>Свердловская область</t>
  </si>
  <si>
    <t>Москва</t>
  </si>
  <si>
    <t>Санкт-Петербург</t>
  </si>
  <si>
    <t>Новосибирская область</t>
  </si>
  <si>
    <t>Курская область</t>
  </si>
  <si>
    <t>Краснодарский край</t>
  </si>
  <si>
    <t>Омская область</t>
  </si>
  <si>
    <t>НФ</t>
  </si>
  <si>
    <t>Орловская область</t>
  </si>
  <si>
    <t>1,7 км/20</t>
  </si>
  <si>
    <t>шоссе - критериум 20-40 км</t>
  </si>
  <si>
    <t>ПЕРВЕНСТВО РОССИИ</t>
  </si>
  <si>
    <t>№ ВРВС: 0080721811С</t>
  </si>
  <si>
    <t xml:space="preserve">НАЧАЛО ГОНКИ: 10ч 00м </t>
  </si>
  <si>
    <t>ОКОНЧАНИЕ ГОНКИ: 10ч 50м</t>
  </si>
  <si>
    <t>Юниоры 17-18 лет</t>
  </si>
  <si>
    <t>ЛУНИН Михаил</t>
  </si>
  <si>
    <t>27.09.2005</t>
  </si>
  <si>
    <t>ЛАПТЕВ Савелий</t>
  </si>
  <si>
    <t>23.06.2004</t>
  </si>
  <si>
    <t>РОМАНОВ Андрей</t>
  </si>
  <si>
    <t>18.04.2005</t>
  </si>
  <si>
    <t>БЕЛИКОВ Никита</t>
  </si>
  <si>
    <t>16.05.2005</t>
  </si>
  <si>
    <t>МАЛЬЦЕВ Даниил</t>
  </si>
  <si>
    <t>15.12.2005</t>
  </si>
  <si>
    <t>ТРУБЕЦКОЙ Арсений</t>
  </si>
  <si>
    <t>20.06.2004</t>
  </si>
  <si>
    <t>МАЛИНОВСКИЙ Никита</t>
  </si>
  <si>
    <t>06.06.2004</t>
  </si>
  <si>
    <t>АВЕРИН Валентин</t>
  </si>
  <si>
    <t>01.07.2005</t>
  </si>
  <si>
    <t>ВАСИЛЬЕВ Павел</t>
  </si>
  <si>
    <t>26.04.2004</t>
  </si>
  <si>
    <t>БОНДАРЕНКО Мирон</t>
  </si>
  <si>
    <t>10.04.2005</t>
  </si>
  <si>
    <t>ШАИН Герман</t>
  </si>
  <si>
    <t>31.07.2005</t>
  </si>
  <si>
    <t>СЕРГЕЕВ Георгий</t>
  </si>
  <si>
    <t>31.08.2005</t>
  </si>
  <si>
    <t>БЕЛЯНИН Андрей</t>
  </si>
  <si>
    <t>17.10.2004</t>
  </si>
  <si>
    <t>ПУРЫГИН Максим</t>
  </si>
  <si>
    <t>17.06.2005</t>
  </si>
  <si>
    <t>ШИНКАРЕЦКИЙ Виталий</t>
  </si>
  <si>
    <t>01.04.2005</t>
  </si>
  <si>
    <t>КОЗУБЕНКО Алексей</t>
  </si>
  <si>
    <t>12.01.2005</t>
  </si>
  <si>
    <t>МУХИН Михаил</t>
  </si>
  <si>
    <t>04.06.2005</t>
  </si>
  <si>
    <t>ГРЕБЕНЮКОВ Никита</t>
  </si>
  <si>
    <t>23.05.2005</t>
  </si>
  <si>
    <t>ЕМЕЛЬЯНОВ Лев</t>
  </si>
  <si>
    <t>25.06.2004</t>
  </si>
  <si>
    <t>КОРМЩИКОВ Иван</t>
  </si>
  <si>
    <t>04.05.2005</t>
  </si>
  <si>
    <t>Кировская область</t>
  </si>
  <si>
    <t>ПЛАКУШКИН Иван</t>
  </si>
  <si>
    <t>07.06.2004</t>
  </si>
  <si>
    <t>УЖЕВКО Роман</t>
  </si>
  <si>
    <t>10.03.2005</t>
  </si>
  <si>
    <t>ВОЛКОВ Дмитрий</t>
  </si>
  <si>
    <t>14.12.2004</t>
  </si>
  <si>
    <t>ЧЕРНОВ Денис</t>
  </si>
  <si>
    <t>08.04.2005</t>
  </si>
  <si>
    <t>ШЕЛЯГ Валерий</t>
  </si>
  <si>
    <t>13.05.2005</t>
  </si>
  <si>
    <t>ПАВЛОВ Ярослав</t>
  </si>
  <si>
    <t>29.10.2005</t>
  </si>
  <si>
    <t>ЧИСТЯКОВ Сергей</t>
  </si>
  <si>
    <t>21.04.2004</t>
  </si>
  <si>
    <t>ТАГИНЦЕВ Василий</t>
  </si>
  <si>
    <t>19.09.2004</t>
  </si>
  <si>
    <t>ШУМАКОВ Никита</t>
  </si>
  <si>
    <t>08.02.2004</t>
  </si>
  <si>
    <t>ЗДЕРИХИН Артём</t>
  </si>
  <si>
    <t>23.05.2004</t>
  </si>
  <si>
    <t>ТРИФОНОВ Кирилл</t>
  </si>
  <si>
    <t>26.11.2005</t>
  </si>
  <si>
    <t>ЖИДКОВ Степан</t>
  </si>
  <si>
    <t>03.02.2005</t>
  </si>
  <si>
    <t>БАДИГИН Александр</t>
  </si>
  <si>
    <t>22.04.2004</t>
  </si>
  <si>
    <t>ЕПИФАНОВ Вячеслав</t>
  </si>
  <si>
    <t>05.02.2005</t>
  </si>
  <si>
    <t>МУКАДЯСОВ Роберт</t>
  </si>
  <si>
    <t>12.05.2005</t>
  </si>
  <si>
    <t>ПЕРЕПЕЛИЦА Вадим</t>
  </si>
  <si>
    <t>30.10.2005</t>
  </si>
  <si>
    <t>ХОВМЕНЕЦ Михаил</t>
  </si>
  <si>
    <t>07.09.2005</t>
  </si>
  <si>
    <t>МИШАНКОВ Максим</t>
  </si>
  <si>
    <t>КУЗЬМЕНКО Николай</t>
  </si>
  <si>
    <t>23.11.2005</t>
  </si>
  <si>
    <t>ТЕТЕНКОВ Глеб</t>
  </si>
  <si>
    <t>26.01.2004</t>
  </si>
  <si>
    <t>ХЛУПОВ Дмитрий</t>
  </si>
  <si>
    <t>20.07.2005</t>
  </si>
  <si>
    <t>НИКИШИН Денис</t>
  </si>
  <si>
    <t>11.05.2004</t>
  </si>
  <si>
    <t>№ ЕКП 2022: 5063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</si>
</sst>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"/>
  </numFmts>
  <fonts count="2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color indexed="8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0" fontId="4" fillId="0" borderId="0"/>
    <xf numFmtId="0" fontId="3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" fillId="0" borderId="0"/>
    <xf numFmtId="0" fontId="17" fillId="0" borderId="0"/>
    <xf numFmtId="0" fontId="2" fillId="0" borderId="0"/>
  </cellStyleXfs>
  <cellXfs count="146">
    <xf numFmtId="0" fontId="0" fillId="0" borderId="0" xfId="0"/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2" fillId="0" borderId="5" xfId="0" applyFont="1" applyBorder="1" applyAlignment="1">
      <alignment horizontal="right" vertical="center"/>
    </xf>
    <xf numFmtId="0" fontId="11" fillId="0" borderId="4" xfId="0" applyFont="1" applyBorder="1" applyAlignment="1">
      <alignment horizontal="left" vertical="center"/>
    </xf>
    <xf numFmtId="0" fontId="12" fillId="0" borderId="5" xfId="0" applyFont="1" applyFill="1" applyBorder="1" applyAlignment="1">
      <alignment vertical="center"/>
    </xf>
    <xf numFmtId="0" fontId="12" fillId="0" borderId="5" xfId="0" applyFont="1" applyFill="1" applyBorder="1" applyAlignment="1">
      <alignment horizontal="right" vertical="center"/>
    </xf>
    <xf numFmtId="0" fontId="12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12" fillId="0" borderId="0" xfId="0" applyNumberFormat="1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11" fillId="0" borderId="14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vertical="center"/>
    </xf>
    <xf numFmtId="49" fontId="12" fillId="0" borderId="17" xfId="0" applyNumberFormat="1" applyFont="1" applyFill="1" applyBorder="1" applyAlignment="1">
      <alignment horizontal="right" vertical="center"/>
    </xf>
    <xf numFmtId="0" fontId="12" fillId="0" borderId="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21" xfId="0" applyFont="1" applyBorder="1" applyAlignment="1">
      <alignment horizontal="right" vertical="center"/>
    </xf>
    <xf numFmtId="0" fontId="12" fillId="0" borderId="2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left" vertical="center"/>
    </xf>
    <xf numFmtId="49" fontId="12" fillId="0" borderId="4" xfId="0" applyNumberFormat="1" applyFont="1" applyBorder="1" applyAlignment="1">
      <alignment horizontal="left" vertical="center"/>
    </xf>
    <xf numFmtId="0" fontId="12" fillId="0" borderId="16" xfId="0" applyFont="1" applyBorder="1" applyAlignment="1">
      <alignment horizontal="center" vertical="center"/>
    </xf>
    <xf numFmtId="1" fontId="18" fillId="0" borderId="1" xfId="9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 applyProtection="1">
      <alignment horizontal="center" vertical="center"/>
    </xf>
    <xf numFmtId="0" fontId="15" fillId="0" borderId="19" xfId="0" applyNumberFormat="1" applyFont="1" applyFill="1" applyBorder="1" applyAlignment="1" applyProtection="1">
      <alignment horizontal="center" vertical="center"/>
    </xf>
    <xf numFmtId="0" fontId="12" fillId="0" borderId="12" xfId="0" applyFont="1" applyBorder="1" applyAlignment="1">
      <alignment vertical="center"/>
    </xf>
    <xf numFmtId="0" fontId="12" fillId="0" borderId="5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1" fillId="0" borderId="20" xfId="0" applyFont="1" applyFill="1" applyBorder="1" applyAlignment="1">
      <alignment vertical="center"/>
    </xf>
    <xf numFmtId="0" fontId="11" fillId="0" borderId="23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49" fontId="12" fillId="0" borderId="22" xfId="0" applyNumberFormat="1" applyFont="1" applyFill="1" applyBorder="1" applyAlignment="1">
      <alignment horizontal="right" vertical="center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8" fillId="0" borderId="1" xfId="8" applyFont="1" applyFill="1" applyBorder="1" applyAlignment="1">
      <alignment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right" vertical="center"/>
    </xf>
    <xf numFmtId="0" fontId="14" fillId="0" borderId="13" xfId="0" applyFont="1" applyBorder="1" applyAlignment="1">
      <alignment horizontal="right" vertical="center"/>
    </xf>
    <xf numFmtId="0" fontId="14" fillId="0" borderId="3" xfId="0" applyFont="1" applyBorder="1" applyAlignment="1">
      <alignment horizontal="right" vertical="center"/>
    </xf>
    <xf numFmtId="0" fontId="14" fillId="0" borderId="15" xfId="0" applyFont="1" applyBorder="1" applyAlignment="1">
      <alignment horizontal="right" vertical="center"/>
    </xf>
    <xf numFmtId="49" fontId="12" fillId="0" borderId="2" xfId="0" applyNumberFormat="1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6" xfId="0" applyFont="1" applyBorder="1" applyAlignment="1">
      <alignment horizontal="right" vertical="center"/>
    </xf>
    <xf numFmtId="0" fontId="12" fillId="0" borderId="6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14" fontId="12" fillId="0" borderId="2" xfId="0" applyNumberFormat="1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14" fontId="12" fillId="0" borderId="2" xfId="0" applyNumberFormat="1" applyFont="1" applyBorder="1" applyAlignment="1">
      <alignment vertical="center"/>
    </xf>
    <xf numFmtId="14" fontId="12" fillId="0" borderId="3" xfId="0" applyNumberFormat="1" applyFont="1" applyBorder="1" applyAlignment="1">
      <alignment vertical="center"/>
    </xf>
    <xf numFmtId="14" fontId="12" fillId="0" borderId="5" xfId="0" applyNumberFormat="1" applyFont="1" applyFill="1" applyBorder="1" applyAlignment="1">
      <alignment vertical="center"/>
    </xf>
    <xf numFmtId="14" fontId="12" fillId="0" borderId="5" xfId="0" applyNumberFormat="1" applyFont="1" applyBorder="1" applyAlignment="1">
      <alignment horizontal="right" vertical="center"/>
    </xf>
    <xf numFmtId="14" fontId="12" fillId="0" borderId="21" xfId="0" applyNumberFormat="1" applyFont="1" applyBorder="1" applyAlignment="1">
      <alignment horizontal="right" vertical="center"/>
    </xf>
    <xf numFmtId="14" fontId="5" fillId="0" borderId="25" xfId="0" applyNumberFormat="1" applyFont="1" applyBorder="1" applyAlignment="1">
      <alignment vertical="center"/>
    </xf>
    <xf numFmtId="14" fontId="18" fillId="0" borderId="1" xfId="9" applyNumberFormat="1" applyFont="1" applyFill="1" applyBorder="1" applyAlignment="1">
      <alignment horizontal="center" vertical="center" wrapText="1"/>
    </xf>
    <xf numFmtId="14" fontId="12" fillId="0" borderId="2" xfId="0" applyNumberFormat="1" applyFont="1" applyBorder="1" applyAlignment="1">
      <alignment horizontal="center" vertical="center"/>
    </xf>
    <xf numFmtId="14" fontId="12" fillId="0" borderId="0" xfId="0" applyNumberFormat="1" applyFont="1" applyBorder="1" applyAlignment="1">
      <alignment horizontal="center" vertical="center"/>
    </xf>
    <xf numFmtId="14" fontId="5" fillId="0" borderId="5" xfId="0" applyNumberFormat="1" applyFont="1" applyBorder="1" applyAlignment="1">
      <alignment vertical="center"/>
    </xf>
    <xf numFmtId="14" fontId="5" fillId="0" borderId="0" xfId="0" applyNumberFormat="1" applyFont="1" applyFill="1" applyBorder="1" applyAlignment="1">
      <alignment horizontal="center" vertical="center"/>
    </xf>
    <xf numFmtId="14" fontId="5" fillId="0" borderId="0" xfId="0" applyNumberFormat="1" applyFont="1" applyBorder="1" applyAlignment="1">
      <alignment vertical="center"/>
    </xf>
    <xf numFmtId="0" fontId="15" fillId="3" borderId="1" xfId="3" applyFont="1" applyFill="1" applyBorder="1" applyAlignment="1">
      <alignment horizontal="center" vertical="center" wrapText="1"/>
    </xf>
    <xf numFmtId="14" fontId="12" fillId="0" borderId="3" xfId="0" applyNumberFormat="1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4" fillId="0" borderId="11" xfId="0" applyFont="1" applyFill="1" applyBorder="1" applyAlignment="1">
      <alignment horizontal="center" vertical="center"/>
    </xf>
    <xf numFmtId="49" fontId="12" fillId="0" borderId="6" xfId="0" applyNumberFormat="1" applyFont="1" applyBorder="1" applyAlignment="1">
      <alignment horizontal="center" vertical="center"/>
    </xf>
    <xf numFmtId="9" fontId="12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1" fillId="2" borderId="24" xfId="0" applyFont="1" applyFill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8" fillId="0" borderId="1" xfId="9" applyFont="1" applyFill="1" applyBorder="1" applyAlignment="1">
      <alignment horizontal="center" vertical="center" wrapText="1"/>
    </xf>
    <xf numFmtId="49" fontId="12" fillId="0" borderId="32" xfId="2" applyNumberFormat="1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49" fontId="12" fillId="0" borderId="4" xfId="2" applyNumberFormat="1" applyFont="1" applyBorder="1" applyAlignment="1">
      <alignment vertical="center"/>
    </xf>
    <xf numFmtId="0" fontId="5" fillId="0" borderId="17" xfId="0" applyFont="1" applyBorder="1" applyAlignment="1">
      <alignment horizontal="right" vertical="center"/>
    </xf>
    <xf numFmtId="0" fontId="5" fillId="0" borderId="28" xfId="0" applyFont="1" applyBorder="1" applyAlignment="1">
      <alignment horizontal="right" vertical="center"/>
    </xf>
    <xf numFmtId="49" fontId="12" fillId="0" borderId="33" xfId="2" applyNumberFormat="1" applyFont="1" applyBorder="1" applyAlignment="1">
      <alignment vertical="center"/>
    </xf>
    <xf numFmtId="0" fontId="5" fillId="0" borderId="13" xfId="0" applyFont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 wrapText="1"/>
    </xf>
    <xf numFmtId="0" fontId="15" fillId="0" borderId="35" xfId="0" applyFont="1" applyFill="1" applyBorder="1" applyAlignment="1">
      <alignment horizontal="center" vertical="center"/>
    </xf>
    <xf numFmtId="0" fontId="15" fillId="3" borderId="35" xfId="3" applyFont="1" applyFill="1" applyBorder="1" applyAlignment="1">
      <alignment horizontal="center" vertical="center" wrapText="1"/>
    </xf>
    <xf numFmtId="0" fontId="18" fillId="0" borderId="35" xfId="8" applyFont="1" applyFill="1" applyBorder="1" applyAlignment="1">
      <alignment vertical="center" wrapText="1"/>
    </xf>
    <xf numFmtId="14" fontId="18" fillId="0" borderId="35" xfId="9" applyNumberFormat="1" applyFont="1" applyFill="1" applyBorder="1" applyAlignment="1">
      <alignment horizontal="center" vertical="center" wrapText="1"/>
    </xf>
    <xf numFmtId="164" fontId="15" fillId="0" borderId="35" xfId="0" applyNumberFormat="1" applyFont="1" applyFill="1" applyBorder="1" applyAlignment="1">
      <alignment horizontal="center" vertical="center" wrapText="1"/>
    </xf>
    <xf numFmtId="0" fontId="18" fillId="0" borderId="35" xfId="9" applyFont="1" applyFill="1" applyBorder="1" applyAlignment="1">
      <alignment horizontal="center" vertical="center" wrapText="1"/>
    </xf>
    <xf numFmtId="1" fontId="18" fillId="0" borderId="35" xfId="9" applyNumberFormat="1" applyFont="1" applyFill="1" applyBorder="1" applyAlignment="1">
      <alignment horizontal="center" vertical="center" wrapText="1"/>
    </xf>
    <xf numFmtId="0" fontId="15" fillId="0" borderId="35" xfId="0" applyNumberFormat="1" applyFont="1" applyFill="1" applyBorder="1" applyAlignment="1" applyProtection="1">
      <alignment horizontal="center" vertical="center"/>
    </xf>
    <xf numFmtId="0" fontId="15" fillId="0" borderId="36" xfId="0" applyNumberFormat="1" applyFont="1" applyFill="1" applyBorder="1" applyAlignment="1" applyProtection="1">
      <alignment horizontal="center" vertical="center"/>
    </xf>
    <xf numFmtId="0" fontId="6" fillId="2" borderId="1" xfId="3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6" fillId="2" borderId="30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14" fontId="6" fillId="2" borderId="30" xfId="3" applyNumberFormat="1" applyFont="1" applyFill="1" applyBorder="1" applyAlignment="1">
      <alignment horizontal="center" vertical="center" wrapText="1"/>
    </xf>
    <xf numFmtId="14" fontId="6" fillId="2" borderId="1" xfId="3" applyNumberFormat="1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5" fillId="2" borderId="20" xfId="0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/>
    </xf>
  </cellXfs>
  <cellStyles count="10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ID4938_RS" xfId="8"/>
    <cellStyle name="Обычный_ID4938_RS_1" xfId="9"/>
    <cellStyle name="Обычный_Стартовый протокол Смирнов_20101106_Results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76197</xdr:colOff>
      <xdr:row>0</xdr:row>
      <xdr:rowOff>32655</xdr:rowOff>
    </xdr:from>
    <xdr:to>
      <xdr:col>2</xdr:col>
      <xdr:colOff>27215</xdr:colOff>
      <xdr:row>4</xdr:row>
      <xdr:rowOff>13606</xdr:rowOff>
    </xdr:to>
    <xdr:pic>
      <xdr:nvPicPr>
        <xdr:cNvPr id="6" name="Рисунок 5">
          <a:extLst>
            <a:ext uri="{FF2B5EF4-FFF2-40B4-BE49-F238E27FC236}">
              <a16:creationId xmlns="" xmlns:a16="http://schemas.microsoft.com/office/drawing/2014/main" id="{C8A78053-2B96-4560-A460-6FDFCECE7149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7" y="32655"/>
          <a:ext cx="944339" cy="1001487"/>
        </a:xfrm>
        <a:prstGeom prst="rect">
          <a:avLst/>
        </a:prstGeom>
      </xdr:spPr>
    </xdr:pic>
    <xdr:clientData/>
  </xdr:twoCellAnchor>
  <xdr:twoCellAnchor editAs="oneCell">
    <xdr:from>
      <xdr:col>2</xdr:col>
      <xdr:colOff>403589</xdr:colOff>
      <xdr:row>0</xdr:row>
      <xdr:rowOff>43544</xdr:rowOff>
    </xdr:from>
    <xdr:to>
      <xdr:col>3</xdr:col>
      <xdr:colOff>693966</xdr:colOff>
      <xdr:row>3</xdr:row>
      <xdr:rowOff>204107</xdr:rowOff>
    </xdr:to>
    <xdr:pic>
      <xdr:nvPicPr>
        <xdr:cNvPr id="7" name="Рисунок 6">
          <a:extLst>
            <a:ext uri="{FF2B5EF4-FFF2-40B4-BE49-F238E27FC236}">
              <a16:creationId xmlns="" xmlns:a16="http://schemas.microsoft.com/office/drawing/2014/main" id="{6C61E58C-3D6F-454A-8F7B-009B27FA1AE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6910" y="43544"/>
          <a:ext cx="1419770" cy="908956"/>
        </a:xfrm>
        <a:prstGeom prst="rect">
          <a:avLst/>
        </a:prstGeom>
      </xdr:spPr>
    </xdr:pic>
    <xdr:clientData/>
  </xdr:twoCellAnchor>
  <xdr:oneCellAnchor>
    <xdr:from>
      <xdr:col>21</xdr:col>
      <xdr:colOff>234207</xdr:colOff>
      <xdr:row>0</xdr:row>
      <xdr:rowOff>40821</xdr:rowOff>
    </xdr:from>
    <xdr:ext cx="925679" cy="898071"/>
    <xdr:pic>
      <xdr:nvPicPr>
        <xdr:cNvPr id="9" name="Picture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753028" y="40821"/>
          <a:ext cx="925679" cy="89807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2"/>
  <sheetViews>
    <sheetView tabSelected="1" view="pageBreakPreview" topLeftCell="A6" zoomScale="70" zoomScaleNormal="90" zoomScaleSheetLayoutView="70" workbookViewId="0">
      <selection activeCell="A10" sqref="A10:V10"/>
    </sheetView>
  </sheetViews>
  <sheetFormatPr defaultColWidth="9.140625" defaultRowHeight="12.75" x14ac:dyDescent="0.2"/>
  <cols>
    <col min="1" max="1" width="7" style="1" customWidth="1"/>
    <col min="2" max="2" width="7.85546875" style="13" customWidth="1"/>
    <col min="3" max="3" width="16.85546875" style="13" customWidth="1"/>
    <col min="4" max="4" width="27.140625" style="1" customWidth="1"/>
    <col min="5" max="5" width="12.28515625" style="68" customWidth="1"/>
    <col min="6" max="6" width="8.85546875" style="1" customWidth="1"/>
    <col min="7" max="7" width="35.140625" style="1" customWidth="1"/>
    <col min="8" max="17" width="3.7109375" style="1" customWidth="1"/>
    <col min="18" max="18" width="13.42578125" style="1" customWidth="1"/>
    <col min="19" max="19" width="10.28515625" style="1" customWidth="1"/>
    <col min="20" max="20" width="10.42578125" style="1" customWidth="1"/>
    <col min="21" max="21" width="13.140625" style="1" customWidth="1"/>
    <col min="22" max="22" width="18.7109375" style="1" customWidth="1"/>
    <col min="23" max="16384" width="9.140625" style="1"/>
  </cols>
  <sheetData>
    <row r="1" spans="1:22" ht="15.75" customHeight="1" x14ac:dyDescent="0.2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</row>
    <row r="2" spans="1:22" ht="21" x14ac:dyDescent="0.2">
      <c r="A2" s="106" t="s">
        <v>47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</row>
    <row r="3" spans="1:22" ht="21" x14ac:dyDescent="0.2">
      <c r="A3" s="106" t="s">
        <v>10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</row>
    <row r="4" spans="1:22" ht="21" x14ac:dyDescent="0.2">
      <c r="A4" s="106" t="s">
        <v>48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</row>
    <row r="5" spans="1:22" ht="9" customHeight="1" x14ac:dyDescent="0.2">
      <c r="A5" s="106" t="s">
        <v>42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</row>
    <row r="6" spans="1:22" s="2" customFormat="1" ht="20.25" customHeight="1" x14ac:dyDescent="0.2">
      <c r="A6" s="109" t="s">
        <v>71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</row>
    <row r="7" spans="1:22" s="2" customFormat="1" ht="18" customHeight="1" x14ac:dyDescent="0.2">
      <c r="A7" s="110" t="s">
        <v>16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</row>
    <row r="8" spans="1:22" s="2" customFormat="1" ht="3" customHeight="1" thickBot="1" x14ac:dyDescent="0.25">
      <c r="A8" s="110" t="s">
        <v>42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</row>
    <row r="9" spans="1:22" ht="24" customHeight="1" thickTop="1" x14ac:dyDescent="0.2">
      <c r="A9" s="111" t="s">
        <v>22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3"/>
    </row>
    <row r="10" spans="1:22" ht="18" customHeight="1" x14ac:dyDescent="0.2">
      <c r="A10" s="140" t="s">
        <v>70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2"/>
    </row>
    <row r="11" spans="1:22" ht="19.5" customHeight="1" x14ac:dyDescent="0.2">
      <c r="A11" s="140" t="s">
        <v>75</v>
      </c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2"/>
    </row>
    <row r="12" spans="1:22" ht="3.75" customHeight="1" x14ac:dyDescent="0.2">
      <c r="A12" s="132" t="s">
        <v>42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4"/>
    </row>
    <row r="13" spans="1:22" ht="15.75" x14ac:dyDescent="0.2">
      <c r="A13" s="33" t="s">
        <v>49</v>
      </c>
      <c r="B13" s="19"/>
      <c r="C13" s="56"/>
      <c r="D13" s="55"/>
      <c r="E13" s="57"/>
      <c r="F13" s="4"/>
      <c r="G13" s="71" t="s">
        <v>73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5"/>
      <c r="V13" s="46" t="s">
        <v>72</v>
      </c>
    </row>
    <row r="14" spans="1:22" ht="15.75" x14ac:dyDescent="0.2">
      <c r="A14" s="16" t="s">
        <v>50</v>
      </c>
      <c r="B14" s="12"/>
      <c r="C14" s="12"/>
      <c r="D14" s="70"/>
      <c r="E14" s="58"/>
      <c r="F14" s="5"/>
      <c r="G14" s="72" t="s">
        <v>74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47"/>
      <c r="V14" s="48" t="s">
        <v>160</v>
      </c>
    </row>
    <row r="15" spans="1:22" ht="15" x14ac:dyDescent="0.2">
      <c r="A15" s="116" t="s">
        <v>9</v>
      </c>
      <c r="B15" s="117"/>
      <c r="C15" s="117"/>
      <c r="D15" s="117"/>
      <c r="E15" s="117"/>
      <c r="F15" s="117"/>
      <c r="G15" s="118"/>
      <c r="H15" s="119" t="s">
        <v>1</v>
      </c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20"/>
    </row>
    <row r="16" spans="1:22" ht="15" x14ac:dyDescent="0.2">
      <c r="A16" s="17" t="s">
        <v>18</v>
      </c>
      <c r="B16" s="34"/>
      <c r="C16" s="34"/>
      <c r="D16" s="10"/>
      <c r="E16" s="59"/>
      <c r="F16" s="10"/>
      <c r="G16" s="11" t="s">
        <v>42</v>
      </c>
      <c r="H16" s="9" t="s">
        <v>54</v>
      </c>
      <c r="I16" s="27"/>
      <c r="J16" s="27"/>
      <c r="K16" s="27"/>
      <c r="L16" s="27"/>
      <c r="M16" s="27"/>
      <c r="N16" s="6"/>
      <c r="O16" s="6"/>
      <c r="P16" s="6"/>
      <c r="Q16" s="6"/>
      <c r="R16" s="6"/>
      <c r="S16" s="6"/>
      <c r="T16" s="6"/>
      <c r="U16" s="26"/>
      <c r="V16" s="18"/>
    </row>
    <row r="17" spans="1:22" ht="15" x14ac:dyDescent="0.2">
      <c r="A17" s="17" t="s">
        <v>19</v>
      </c>
      <c r="B17" s="26"/>
      <c r="C17" s="26"/>
      <c r="D17" s="7"/>
      <c r="E17" s="60"/>
      <c r="F17" s="7"/>
      <c r="G17" s="8" t="s">
        <v>51</v>
      </c>
      <c r="H17" s="9" t="s">
        <v>37</v>
      </c>
      <c r="I17" s="27"/>
      <c r="J17" s="27"/>
      <c r="K17" s="27"/>
      <c r="L17" s="27"/>
      <c r="M17" s="27"/>
      <c r="N17" s="6"/>
      <c r="O17" s="6"/>
      <c r="P17" s="6"/>
      <c r="Q17" s="6"/>
      <c r="R17" s="6"/>
      <c r="S17" s="6"/>
      <c r="T17" s="6"/>
      <c r="U17" s="26"/>
      <c r="V17" s="18"/>
    </row>
    <row r="18" spans="1:22" ht="15" x14ac:dyDescent="0.2">
      <c r="A18" s="17" t="s">
        <v>20</v>
      </c>
      <c r="B18" s="34"/>
      <c r="C18" s="34"/>
      <c r="D18" s="8"/>
      <c r="E18" s="59"/>
      <c r="F18" s="10"/>
      <c r="G18" s="8" t="s">
        <v>52</v>
      </c>
      <c r="H18" s="9" t="s">
        <v>55</v>
      </c>
      <c r="I18" s="27"/>
      <c r="J18" s="27"/>
      <c r="K18" s="27"/>
      <c r="L18" s="27"/>
      <c r="M18" s="27"/>
      <c r="N18" s="6"/>
      <c r="O18" s="6"/>
      <c r="P18" s="6"/>
      <c r="Q18" s="6"/>
      <c r="R18" s="6"/>
      <c r="S18" s="6"/>
      <c r="T18" s="6"/>
      <c r="U18" s="26"/>
      <c r="V18" s="18"/>
    </row>
    <row r="19" spans="1:22" ht="16.5" thickBot="1" x14ac:dyDescent="0.25">
      <c r="A19" s="37" t="s">
        <v>15</v>
      </c>
      <c r="B19" s="24"/>
      <c r="C19" s="24"/>
      <c r="D19" s="23"/>
      <c r="E19" s="61"/>
      <c r="F19" s="36"/>
      <c r="G19" s="23" t="s">
        <v>53</v>
      </c>
      <c r="H19" s="38" t="s">
        <v>38</v>
      </c>
      <c r="I19" s="39"/>
      <c r="J19" s="39"/>
      <c r="K19" s="39"/>
      <c r="L19" s="39"/>
      <c r="M19" s="39"/>
      <c r="N19" s="24"/>
      <c r="O19" s="22"/>
      <c r="P19" s="22"/>
      <c r="Q19" s="22"/>
      <c r="R19" s="22"/>
      <c r="S19" s="22"/>
      <c r="T19" s="22"/>
      <c r="U19" s="54">
        <v>34</v>
      </c>
      <c r="V19" s="40" t="s">
        <v>69</v>
      </c>
    </row>
    <row r="20" spans="1:22" ht="6.75" customHeight="1" thickTop="1" thickBot="1" x14ac:dyDescent="0.25">
      <c r="A20" s="21"/>
      <c r="B20" s="20"/>
      <c r="C20" s="20"/>
      <c r="D20" s="21"/>
      <c r="E20" s="62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</row>
    <row r="21" spans="1:22" s="35" customFormat="1" ht="21.75" customHeight="1" thickTop="1" x14ac:dyDescent="0.2">
      <c r="A21" s="121" t="s">
        <v>7</v>
      </c>
      <c r="B21" s="107" t="s">
        <v>12</v>
      </c>
      <c r="C21" s="107" t="s">
        <v>41</v>
      </c>
      <c r="D21" s="107" t="s">
        <v>2</v>
      </c>
      <c r="E21" s="114" t="s">
        <v>36</v>
      </c>
      <c r="F21" s="107" t="s">
        <v>8</v>
      </c>
      <c r="G21" s="107" t="s">
        <v>13</v>
      </c>
      <c r="H21" s="135" t="s">
        <v>17</v>
      </c>
      <c r="I21" s="135"/>
      <c r="J21" s="135"/>
      <c r="K21" s="135"/>
      <c r="L21" s="135"/>
      <c r="M21" s="135"/>
      <c r="N21" s="135"/>
      <c r="O21" s="135"/>
      <c r="P21" s="135"/>
      <c r="Q21" s="135"/>
      <c r="R21" s="107" t="s">
        <v>40</v>
      </c>
      <c r="S21" s="107" t="s">
        <v>25</v>
      </c>
      <c r="T21" s="107" t="s">
        <v>26</v>
      </c>
      <c r="U21" s="136" t="s">
        <v>24</v>
      </c>
      <c r="V21" s="138" t="s">
        <v>14</v>
      </c>
    </row>
    <row r="22" spans="1:22" s="35" customFormat="1" ht="18" customHeight="1" x14ac:dyDescent="0.2">
      <c r="A22" s="122"/>
      <c r="B22" s="108"/>
      <c r="C22" s="108"/>
      <c r="D22" s="108"/>
      <c r="E22" s="115"/>
      <c r="F22" s="108"/>
      <c r="G22" s="108"/>
      <c r="H22" s="105">
        <v>1</v>
      </c>
      <c r="I22" s="105">
        <v>2</v>
      </c>
      <c r="J22" s="105">
        <v>3</v>
      </c>
      <c r="K22" s="105">
        <v>4</v>
      </c>
      <c r="L22" s="105">
        <v>5</v>
      </c>
      <c r="M22" s="105">
        <v>6</v>
      </c>
      <c r="N22" s="105">
        <v>7</v>
      </c>
      <c r="O22" s="105">
        <v>8</v>
      </c>
      <c r="P22" s="105">
        <v>9</v>
      </c>
      <c r="Q22" s="105">
        <v>10</v>
      </c>
      <c r="R22" s="108"/>
      <c r="S22" s="108"/>
      <c r="T22" s="108"/>
      <c r="U22" s="137"/>
      <c r="V22" s="139"/>
    </row>
    <row r="23" spans="1:22" s="3" customFormat="1" ht="21" customHeight="1" x14ac:dyDescent="0.2">
      <c r="A23" s="41">
        <v>1</v>
      </c>
      <c r="B23" s="42">
        <v>127</v>
      </c>
      <c r="C23" s="69">
        <v>10080977301</v>
      </c>
      <c r="D23" s="43" t="s">
        <v>76</v>
      </c>
      <c r="E23" s="63" t="s">
        <v>77</v>
      </c>
      <c r="F23" s="44" t="s">
        <v>33</v>
      </c>
      <c r="G23" s="84" t="s">
        <v>62</v>
      </c>
      <c r="H23" s="30"/>
      <c r="I23" s="30">
        <v>3</v>
      </c>
      <c r="J23" s="30"/>
      <c r="K23" s="30">
        <v>5</v>
      </c>
      <c r="L23" s="30">
        <v>1</v>
      </c>
      <c r="M23" s="30">
        <v>1</v>
      </c>
      <c r="N23" s="30">
        <v>2</v>
      </c>
      <c r="O23" s="30">
        <v>5</v>
      </c>
      <c r="P23" s="30"/>
      <c r="Q23" s="30">
        <v>2</v>
      </c>
      <c r="R23" s="30">
        <v>3</v>
      </c>
      <c r="S23" s="30">
        <f>SUM(H23:Q23)</f>
        <v>19</v>
      </c>
      <c r="T23" s="30"/>
      <c r="U23" s="31" t="s">
        <v>23</v>
      </c>
      <c r="V23" s="32"/>
    </row>
    <row r="24" spans="1:22" s="3" customFormat="1" ht="21" customHeight="1" x14ac:dyDescent="0.2">
      <c r="A24" s="41">
        <v>2</v>
      </c>
      <c r="B24" s="42">
        <v>108</v>
      </c>
      <c r="C24" s="69">
        <v>10034929579</v>
      </c>
      <c r="D24" s="43" t="s">
        <v>78</v>
      </c>
      <c r="E24" s="63" t="s">
        <v>79</v>
      </c>
      <c r="F24" s="44" t="s">
        <v>33</v>
      </c>
      <c r="G24" s="84" t="s">
        <v>60</v>
      </c>
      <c r="H24" s="30"/>
      <c r="I24" s="30">
        <v>5</v>
      </c>
      <c r="J24" s="30"/>
      <c r="K24" s="30"/>
      <c r="L24" s="30"/>
      <c r="M24" s="30">
        <v>2</v>
      </c>
      <c r="N24" s="30"/>
      <c r="O24" s="30">
        <v>3</v>
      </c>
      <c r="P24" s="30">
        <v>3</v>
      </c>
      <c r="Q24" s="30">
        <v>3</v>
      </c>
      <c r="R24" s="30">
        <v>2</v>
      </c>
      <c r="S24" s="30">
        <f t="shared" ref="S24:S64" si="0">SUM(H24:Q24)</f>
        <v>16</v>
      </c>
      <c r="T24" s="30"/>
      <c r="U24" s="31" t="s">
        <v>23</v>
      </c>
      <c r="V24" s="32"/>
    </row>
    <row r="25" spans="1:22" s="3" customFormat="1" ht="21" customHeight="1" x14ac:dyDescent="0.2">
      <c r="A25" s="41">
        <v>3</v>
      </c>
      <c r="B25" s="42">
        <v>136</v>
      </c>
      <c r="C25" s="69">
        <v>10077957971</v>
      </c>
      <c r="D25" s="43" t="s">
        <v>80</v>
      </c>
      <c r="E25" s="63" t="s">
        <v>81</v>
      </c>
      <c r="F25" s="44" t="s">
        <v>33</v>
      </c>
      <c r="G25" s="84" t="s">
        <v>61</v>
      </c>
      <c r="H25" s="30"/>
      <c r="I25" s="30"/>
      <c r="J25" s="30">
        <v>5</v>
      </c>
      <c r="K25" s="30"/>
      <c r="L25" s="30">
        <v>3</v>
      </c>
      <c r="M25" s="30"/>
      <c r="N25" s="30">
        <v>3</v>
      </c>
      <c r="O25" s="30">
        <v>1</v>
      </c>
      <c r="P25" s="30">
        <v>2</v>
      </c>
      <c r="Q25" s="30"/>
      <c r="R25" s="30">
        <v>6</v>
      </c>
      <c r="S25" s="30">
        <f t="shared" si="0"/>
        <v>14</v>
      </c>
      <c r="T25" s="30"/>
      <c r="U25" s="31" t="s">
        <v>23</v>
      </c>
      <c r="V25" s="32"/>
    </row>
    <row r="26" spans="1:22" s="3" customFormat="1" ht="21" customHeight="1" x14ac:dyDescent="0.2">
      <c r="A26" s="41">
        <v>4</v>
      </c>
      <c r="B26" s="42">
        <v>126</v>
      </c>
      <c r="C26" s="69">
        <v>10100958893</v>
      </c>
      <c r="D26" s="43" t="s">
        <v>82</v>
      </c>
      <c r="E26" s="63" t="s">
        <v>83</v>
      </c>
      <c r="F26" s="44" t="s">
        <v>33</v>
      </c>
      <c r="G26" s="84" t="s">
        <v>62</v>
      </c>
      <c r="H26" s="30">
        <v>3</v>
      </c>
      <c r="I26" s="30"/>
      <c r="J26" s="30"/>
      <c r="K26" s="30"/>
      <c r="L26" s="30">
        <v>5</v>
      </c>
      <c r="M26" s="30"/>
      <c r="N26" s="30"/>
      <c r="O26" s="30"/>
      <c r="P26" s="30">
        <v>5</v>
      </c>
      <c r="Q26" s="30"/>
      <c r="R26" s="30">
        <v>20</v>
      </c>
      <c r="S26" s="30">
        <f t="shared" si="0"/>
        <v>13</v>
      </c>
      <c r="T26" s="30"/>
      <c r="U26" s="31" t="s">
        <v>33</v>
      </c>
      <c r="V26" s="32"/>
    </row>
    <row r="27" spans="1:22" s="3" customFormat="1" ht="21" customHeight="1" x14ac:dyDescent="0.2">
      <c r="A27" s="41">
        <v>5</v>
      </c>
      <c r="B27" s="42">
        <v>138</v>
      </c>
      <c r="C27" s="69">
        <v>10089713462</v>
      </c>
      <c r="D27" s="43" t="s">
        <v>84</v>
      </c>
      <c r="E27" s="63" t="s">
        <v>85</v>
      </c>
      <c r="F27" s="44" t="s">
        <v>33</v>
      </c>
      <c r="G27" s="84" t="s">
        <v>61</v>
      </c>
      <c r="H27" s="30">
        <v>5</v>
      </c>
      <c r="I27" s="30"/>
      <c r="J27" s="30"/>
      <c r="K27" s="30">
        <v>2</v>
      </c>
      <c r="L27" s="30"/>
      <c r="M27" s="30">
        <v>3</v>
      </c>
      <c r="N27" s="30"/>
      <c r="O27" s="30">
        <v>2</v>
      </c>
      <c r="P27" s="30"/>
      <c r="Q27" s="30"/>
      <c r="R27" s="30">
        <v>16</v>
      </c>
      <c r="S27" s="30">
        <f t="shared" si="0"/>
        <v>12</v>
      </c>
      <c r="T27" s="30"/>
      <c r="U27" s="31" t="s">
        <v>33</v>
      </c>
      <c r="V27" s="32"/>
    </row>
    <row r="28" spans="1:22" s="3" customFormat="1" ht="21" customHeight="1" x14ac:dyDescent="0.2">
      <c r="A28" s="41">
        <v>6</v>
      </c>
      <c r="B28" s="42">
        <v>112</v>
      </c>
      <c r="C28" s="69">
        <v>10060269316</v>
      </c>
      <c r="D28" s="43" t="s">
        <v>86</v>
      </c>
      <c r="E28" s="63" t="s">
        <v>87</v>
      </c>
      <c r="F28" s="44" t="s">
        <v>33</v>
      </c>
      <c r="G28" s="84" t="s">
        <v>46</v>
      </c>
      <c r="H28" s="30"/>
      <c r="I28" s="30"/>
      <c r="J28" s="30">
        <v>2</v>
      </c>
      <c r="K28" s="30"/>
      <c r="L28" s="30"/>
      <c r="M28" s="30"/>
      <c r="N28" s="30"/>
      <c r="O28" s="30"/>
      <c r="P28" s="30"/>
      <c r="Q28" s="30">
        <v>5</v>
      </c>
      <c r="R28" s="30">
        <v>1</v>
      </c>
      <c r="S28" s="30">
        <f t="shared" si="0"/>
        <v>7</v>
      </c>
      <c r="T28" s="30"/>
      <c r="U28" s="31" t="s">
        <v>33</v>
      </c>
      <c r="V28" s="32"/>
    </row>
    <row r="29" spans="1:22" s="3" customFormat="1" ht="21" customHeight="1" x14ac:dyDescent="0.2">
      <c r="A29" s="41">
        <v>7</v>
      </c>
      <c r="B29" s="42">
        <v>114</v>
      </c>
      <c r="C29" s="69">
        <v>10089252310</v>
      </c>
      <c r="D29" s="43" t="s">
        <v>88</v>
      </c>
      <c r="E29" s="63" t="s">
        <v>89</v>
      </c>
      <c r="F29" s="44" t="s">
        <v>33</v>
      </c>
      <c r="G29" s="84" t="s">
        <v>46</v>
      </c>
      <c r="H29" s="30"/>
      <c r="I29" s="30"/>
      <c r="J29" s="30"/>
      <c r="K29" s="30">
        <v>1</v>
      </c>
      <c r="L29" s="30"/>
      <c r="M29" s="30"/>
      <c r="N29" s="30">
        <v>5</v>
      </c>
      <c r="O29" s="30"/>
      <c r="P29" s="30"/>
      <c r="Q29" s="30"/>
      <c r="R29" s="30">
        <v>8</v>
      </c>
      <c r="S29" s="30">
        <f t="shared" si="0"/>
        <v>6</v>
      </c>
      <c r="T29" s="30"/>
      <c r="U29" s="31" t="s">
        <v>33</v>
      </c>
      <c r="V29" s="32"/>
    </row>
    <row r="30" spans="1:22" s="3" customFormat="1" ht="21" customHeight="1" x14ac:dyDescent="0.2">
      <c r="A30" s="41">
        <v>8</v>
      </c>
      <c r="B30" s="42">
        <v>117</v>
      </c>
      <c r="C30" s="69">
        <v>10083057141</v>
      </c>
      <c r="D30" s="43" t="s">
        <v>90</v>
      </c>
      <c r="E30" s="63" t="s">
        <v>91</v>
      </c>
      <c r="F30" s="44" t="s">
        <v>33</v>
      </c>
      <c r="G30" s="84" t="s">
        <v>63</v>
      </c>
      <c r="H30" s="30"/>
      <c r="I30" s="30"/>
      <c r="J30" s="30"/>
      <c r="K30" s="30"/>
      <c r="L30" s="30"/>
      <c r="M30" s="30">
        <v>5</v>
      </c>
      <c r="N30" s="30"/>
      <c r="O30" s="30"/>
      <c r="P30" s="30">
        <v>1</v>
      </c>
      <c r="Q30" s="30"/>
      <c r="R30" s="30">
        <v>10</v>
      </c>
      <c r="S30" s="30">
        <f t="shared" si="0"/>
        <v>6</v>
      </c>
      <c r="T30" s="30"/>
      <c r="U30" s="31" t="s">
        <v>33</v>
      </c>
      <c r="V30" s="32"/>
    </row>
    <row r="31" spans="1:22" s="3" customFormat="1" ht="21" customHeight="1" x14ac:dyDescent="0.2">
      <c r="A31" s="41">
        <v>9</v>
      </c>
      <c r="B31" s="42">
        <v>107</v>
      </c>
      <c r="C31" s="69">
        <v>10034978079</v>
      </c>
      <c r="D31" s="43" t="s">
        <v>92</v>
      </c>
      <c r="E31" s="63" t="s">
        <v>93</v>
      </c>
      <c r="F31" s="44" t="s">
        <v>33</v>
      </c>
      <c r="G31" s="84" t="s">
        <v>60</v>
      </c>
      <c r="H31" s="30">
        <v>2</v>
      </c>
      <c r="I31" s="30"/>
      <c r="J31" s="30">
        <v>3</v>
      </c>
      <c r="K31" s="30"/>
      <c r="L31" s="30"/>
      <c r="M31" s="30"/>
      <c r="N31" s="30"/>
      <c r="O31" s="30"/>
      <c r="P31" s="30"/>
      <c r="Q31" s="30"/>
      <c r="R31" s="30">
        <v>17</v>
      </c>
      <c r="S31" s="30">
        <f t="shared" si="0"/>
        <v>5</v>
      </c>
      <c r="T31" s="30"/>
      <c r="U31" s="31" t="s">
        <v>33</v>
      </c>
      <c r="V31" s="32"/>
    </row>
    <row r="32" spans="1:22" s="3" customFormat="1" ht="21" customHeight="1" x14ac:dyDescent="0.2">
      <c r="A32" s="41">
        <v>10</v>
      </c>
      <c r="B32" s="42">
        <v>119</v>
      </c>
      <c r="C32" s="69">
        <v>10105838603</v>
      </c>
      <c r="D32" s="43" t="s">
        <v>94</v>
      </c>
      <c r="E32" s="63" t="s">
        <v>95</v>
      </c>
      <c r="F32" s="44" t="s">
        <v>33</v>
      </c>
      <c r="G32" s="84" t="s">
        <v>65</v>
      </c>
      <c r="H32" s="30"/>
      <c r="I32" s="30">
        <v>2</v>
      </c>
      <c r="J32" s="30">
        <v>1</v>
      </c>
      <c r="K32" s="30"/>
      <c r="L32" s="30"/>
      <c r="M32" s="30"/>
      <c r="N32" s="30"/>
      <c r="O32" s="30"/>
      <c r="P32" s="30"/>
      <c r="Q32" s="30"/>
      <c r="R32" s="30">
        <v>24</v>
      </c>
      <c r="S32" s="30">
        <f t="shared" si="0"/>
        <v>3</v>
      </c>
      <c r="T32" s="30"/>
      <c r="U32" s="31" t="s">
        <v>33</v>
      </c>
      <c r="V32" s="32"/>
    </row>
    <row r="33" spans="1:22" s="3" customFormat="1" ht="21" customHeight="1" x14ac:dyDescent="0.2">
      <c r="A33" s="41">
        <v>11</v>
      </c>
      <c r="B33" s="42">
        <v>139</v>
      </c>
      <c r="C33" s="69">
        <v>10090935965</v>
      </c>
      <c r="D33" s="43" t="s">
        <v>96</v>
      </c>
      <c r="E33" s="63" t="s">
        <v>97</v>
      </c>
      <c r="F33" s="44" t="s">
        <v>33</v>
      </c>
      <c r="G33" s="84" t="s">
        <v>61</v>
      </c>
      <c r="H33" s="30"/>
      <c r="I33" s="30"/>
      <c r="J33" s="30"/>
      <c r="K33" s="30"/>
      <c r="L33" s="30">
        <v>2</v>
      </c>
      <c r="M33" s="30"/>
      <c r="N33" s="30"/>
      <c r="O33" s="30"/>
      <c r="P33" s="30"/>
      <c r="Q33" s="30"/>
      <c r="R33" s="30">
        <v>5</v>
      </c>
      <c r="S33" s="30">
        <f t="shared" si="0"/>
        <v>2</v>
      </c>
      <c r="T33" s="30"/>
      <c r="U33" s="31" t="s">
        <v>33</v>
      </c>
      <c r="V33" s="32"/>
    </row>
    <row r="34" spans="1:22" s="3" customFormat="1" ht="21" customHeight="1" x14ac:dyDescent="0.2">
      <c r="A34" s="41">
        <v>12</v>
      </c>
      <c r="B34" s="42">
        <v>142</v>
      </c>
      <c r="C34" s="69">
        <v>10102489978</v>
      </c>
      <c r="D34" s="43" t="s">
        <v>98</v>
      </c>
      <c r="E34" s="63" t="s">
        <v>99</v>
      </c>
      <c r="F34" s="44" t="s">
        <v>33</v>
      </c>
      <c r="G34" s="84" t="s">
        <v>61</v>
      </c>
      <c r="H34" s="30"/>
      <c r="I34" s="30"/>
      <c r="J34" s="30"/>
      <c r="K34" s="30"/>
      <c r="L34" s="30"/>
      <c r="M34" s="30"/>
      <c r="N34" s="30"/>
      <c r="O34" s="30"/>
      <c r="P34" s="30"/>
      <c r="Q34" s="30">
        <v>1</v>
      </c>
      <c r="R34" s="30">
        <v>4</v>
      </c>
      <c r="S34" s="30">
        <f t="shared" si="0"/>
        <v>1</v>
      </c>
      <c r="T34" s="30"/>
      <c r="U34" s="31" t="s">
        <v>33</v>
      </c>
      <c r="V34" s="32"/>
    </row>
    <row r="35" spans="1:22" s="3" customFormat="1" ht="21" customHeight="1" x14ac:dyDescent="0.2">
      <c r="A35" s="41">
        <v>13</v>
      </c>
      <c r="B35" s="42">
        <v>125</v>
      </c>
      <c r="C35" s="69">
        <v>10036028107</v>
      </c>
      <c r="D35" s="43" t="s">
        <v>100</v>
      </c>
      <c r="E35" s="63" t="s">
        <v>101</v>
      </c>
      <c r="F35" s="44" t="s">
        <v>23</v>
      </c>
      <c r="G35" s="84" t="s">
        <v>62</v>
      </c>
      <c r="H35" s="30"/>
      <c r="I35" s="30"/>
      <c r="J35" s="30"/>
      <c r="K35" s="30"/>
      <c r="L35" s="30"/>
      <c r="M35" s="30"/>
      <c r="N35" s="30">
        <v>1</v>
      </c>
      <c r="O35" s="30"/>
      <c r="P35" s="30"/>
      <c r="Q35" s="30"/>
      <c r="R35" s="30">
        <v>21</v>
      </c>
      <c r="S35" s="30">
        <f t="shared" si="0"/>
        <v>1</v>
      </c>
      <c r="T35" s="30"/>
      <c r="U35" s="31"/>
      <c r="V35" s="32"/>
    </row>
    <row r="36" spans="1:22" s="3" customFormat="1" ht="21" customHeight="1" x14ac:dyDescent="0.2">
      <c r="A36" s="41">
        <v>14</v>
      </c>
      <c r="B36" s="42">
        <v>132</v>
      </c>
      <c r="C36" s="69">
        <v>10081650136</v>
      </c>
      <c r="D36" s="43" t="s">
        <v>102</v>
      </c>
      <c r="E36" s="63" t="s">
        <v>103</v>
      </c>
      <c r="F36" s="44" t="s">
        <v>33</v>
      </c>
      <c r="G36" s="84" t="s">
        <v>66</v>
      </c>
      <c r="H36" s="30"/>
      <c r="I36" s="30">
        <v>1</v>
      </c>
      <c r="J36" s="30"/>
      <c r="K36" s="30"/>
      <c r="L36" s="30"/>
      <c r="M36" s="30"/>
      <c r="N36" s="30"/>
      <c r="O36" s="30"/>
      <c r="P36" s="30"/>
      <c r="Q36" s="30"/>
      <c r="R36" s="30">
        <v>26</v>
      </c>
      <c r="S36" s="30">
        <f t="shared" si="0"/>
        <v>1</v>
      </c>
      <c r="T36" s="30"/>
      <c r="U36" s="31"/>
      <c r="V36" s="32"/>
    </row>
    <row r="37" spans="1:22" s="3" customFormat="1" ht="21" customHeight="1" x14ac:dyDescent="0.2">
      <c r="A37" s="41">
        <v>15</v>
      </c>
      <c r="B37" s="42">
        <v>111</v>
      </c>
      <c r="C37" s="69">
        <v>10114988632</v>
      </c>
      <c r="D37" s="43" t="s">
        <v>104</v>
      </c>
      <c r="E37" s="63" t="s">
        <v>105</v>
      </c>
      <c r="F37" s="44" t="s">
        <v>33</v>
      </c>
      <c r="G37" s="84" t="s">
        <v>46</v>
      </c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>
        <v>7</v>
      </c>
      <c r="S37" s="30"/>
      <c r="T37" s="30"/>
      <c r="U37" s="31"/>
      <c r="V37" s="32"/>
    </row>
    <row r="38" spans="1:22" s="3" customFormat="1" ht="21" customHeight="1" x14ac:dyDescent="0.2">
      <c r="A38" s="41">
        <v>16</v>
      </c>
      <c r="B38" s="42">
        <v>130</v>
      </c>
      <c r="C38" s="69">
        <v>10091962953</v>
      </c>
      <c r="D38" s="43" t="s">
        <v>106</v>
      </c>
      <c r="E38" s="63" t="s">
        <v>107</v>
      </c>
      <c r="F38" s="44" t="s">
        <v>33</v>
      </c>
      <c r="G38" s="84" t="s">
        <v>66</v>
      </c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>
        <v>9</v>
      </c>
      <c r="S38" s="30"/>
      <c r="T38" s="30"/>
      <c r="U38" s="31"/>
      <c r="V38" s="32"/>
    </row>
    <row r="39" spans="1:22" s="3" customFormat="1" ht="21" customHeight="1" x14ac:dyDescent="0.2">
      <c r="A39" s="41">
        <v>17</v>
      </c>
      <c r="B39" s="42">
        <v>135</v>
      </c>
      <c r="C39" s="69">
        <v>10105335415</v>
      </c>
      <c r="D39" s="43" t="s">
        <v>108</v>
      </c>
      <c r="E39" s="63" t="s">
        <v>109</v>
      </c>
      <c r="F39" s="44" t="s">
        <v>39</v>
      </c>
      <c r="G39" s="84" t="s">
        <v>66</v>
      </c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>
        <v>11</v>
      </c>
      <c r="S39" s="30"/>
      <c r="T39" s="30"/>
      <c r="U39" s="31"/>
      <c r="V39" s="32"/>
    </row>
    <row r="40" spans="1:22" s="3" customFormat="1" ht="21" customHeight="1" x14ac:dyDescent="0.2">
      <c r="A40" s="41">
        <v>18</v>
      </c>
      <c r="B40" s="42">
        <v>120</v>
      </c>
      <c r="C40" s="69">
        <v>10105861740</v>
      </c>
      <c r="D40" s="43" t="s">
        <v>110</v>
      </c>
      <c r="E40" s="63" t="s">
        <v>111</v>
      </c>
      <c r="F40" s="44" t="s">
        <v>33</v>
      </c>
      <c r="G40" s="84" t="s">
        <v>65</v>
      </c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>
        <v>12</v>
      </c>
      <c r="S40" s="30"/>
      <c r="T40" s="30"/>
      <c r="U40" s="31"/>
      <c r="V40" s="32"/>
    </row>
    <row r="41" spans="1:22" s="3" customFormat="1" ht="21" customHeight="1" x14ac:dyDescent="0.2">
      <c r="A41" s="41">
        <v>19</v>
      </c>
      <c r="B41" s="42">
        <v>104</v>
      </c>
      <c r="C41" s="69">
        <v>10055096081</v>
      </c>
      <c r="D41" s="43" t="s">
        <v>112</v>
      </c>
      <c r="E41" s="63" t="s">
        <v>113</v>
      </c>
      <c r="F41" s="44" t="s">
        <v>33</v>
      </c>
      <c r="G41" s="84" t="s">
        <v>60</v>
      </c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>
        <v>13</v>
      </c>
      <c r="S41" s="30"/>
      <c r="T41" s="30"/>
      <c r="U41" s="31"/>
      <c r="V41" s="32"/>
    </row>
    <row r="42" spans="1:22" s="3" customFormat="1" ht="21" customHeight="1" x14ac:dyDescent="0.2">
      <c r="A42" s="41">
        <v>20</v>
      </c>
      <c r="B42" s="42">
        <v>123</v>
      </c>
      <c r="C42" s="69">
        <v>10116820720</v>
      </c>
      <c r="D42" s="43" t="s">
        <v>114</v>
      </c>
      <c r="E42" s="63" t="s">
        <v>115</v>
      </c>
      <c r="F42" s="44" t="s">
        <v>39</v>
      </c>
      <c r="G42" s="84" t="s">
        <v>116</v>
      </c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>
        <v>14</v>
      </c>
      <c r="S42" s="30"/>
      <c r="T42" s="30"/>
      <c r="U42" s="31"/>
      <c r="V42" s="32"/>
    </row>
    <row r="43" spans="1:22" s="3" customFormat="1" ht="21" customHeight="1" x14ac:dyDescent="0.2">
      <c r="A43" s="41">
        <v>21</v>
      </c>
      <c r="B43" s="42">
        <v>110</v>
      </c>
      <c r="C43" s="69">
        <v>10091971744</v>
      </c>
      <c r="D43" s="43" t="s">
        <v>117</v>
      </c>
      <c r="E43" s="63" t="s">
        <v>118</v>
      </c>
      <c r="F43" s="44" t="s">
        <v>33</v>
      </c>
      <c r="G43" s="84" t="s">
        <v>46</v>
      </c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>
        <v>15</v>
      </c>
      <c r="S43" s="30"/>
      <c r="T43" s="30"/>
      <c r="U43" s="31"/>
      <c r="V43" s="32"/>
    </row>
    <row r="44" spans="1:22" s="3" customFormat="1" ht="21" customHeight="1" x14ac:dyDescent="0.2">
      <c r="A44" s="41">
        <v>22</v>
      </c>
      <c r="B44" s="42">
        <v>129</v>
      </c>
      <c r="C44" s="69">
        <v>10080358622</v>
      </c>
      <c r="D44" s="43" t="s">
        <v>119</v>
      </c>
      <c r="E44" s="63" t="s">
        <v>120</v>
      </c>
      <c r="F44" s="44" t="s">
        <v>33</v>
      </c>
      <c r="G44" s="84" t="s">
        <v>62</v>
      </c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>
        <v>18</v>
      </c>
      <c r="S44" s="30"/>
      <c r="T44" s="30"/>
      <c r="U44" s="31"/>
      <c r="V44" s="32"/>
    </row>
    <row r="45" spans="1:22" s="3" customFormat="1" ht="21" customHeight="1" x14ac:dyDescent="0.2">
      <c r="A45" s="41">
        <v>23</v>
      </c>
      <c r="B45" s="42">
        <v>124</v>
      </c>
      <c r="C45" s="69">
        <v>10091718433</v>
      </c>
      <c r="D45" s="43" t="s">
        <v>121</v>
      </c>
      <c r="E45" s="63" t="s">
        <v>122</v>
      </c>
      <c r="F45" s="44" t="s">
        <v>33</v>
      </c>
      <c r="G45" s="84" t="s">
        <v>68</v>
      </c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>
        <v>19</v>
      </c>
      <c r="S45" s="30"/>
      <c r="T45" s="30"/>
      <c r="U45" s="31"/>
      <c r="V45" s="32"/>
    </row>
    <row r="46" spans="1:22" s="3" customFormat="1" ht="21" customHeight="1" x14ac:dyDescent="0.2">
      <c r="A46" s="41">
        <v>24</v>
      </c>
      <c r="B46" s="42">
        <v>140</v>
      </c>
      <c r="C46" s="69">
        <v>10090936268</v>
      </c>
      <c r="D46" s="43" t="s">
        <v>123</v>
      </c>
      <c r="E46" s="63" t="s">
        <v>124</v>
      </c>
      <c r="F46" s="44" t="s">
        <v>33</v>
      </c>
      <c r="G46" s="84" t="s">
        <v>61</v>
      </c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>
        <v>22</v>
      </c>
      <c r="S46" s="30"/>
      <c r="T46" s="30"/>
      <c r="U46" s="31"/>
      <c r="V46" s="32"/>
    </row>
    <row r="47" spans="1:22" s="3" customFormat="1" ht="21" customHeight="1" x14ac:dyDescent="0.2">
      <c r="A47" s="41">
        <v>25</v>
      </c>
      <c r="B47" s="42">
        <v>118</v>
      </c>
      <c r="C47" s="69">
        <v>10083179096</v>
      </c>
      <c r="D47" s="43" t="s">
        <v>125</v>
      </c>
      <c r="E47" s="63" t="s">
        <v>126</v>
      </c>
      <c r="F47" s="44" t="s">
        <v>33</v>
      </c>
      <c r="G47" s="84" t="s">
        <v>63</v>
      </c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>
        <v>23</v>
      </c>
      <c r="S47" s="30"/>
      <c r="T47" s="30"/>
      <c r="U47" s="31"/>
      <c r="V47" s="32"/>
    </row>
    <row r="48" spans="1:22" s="3" customFormat="1" ht="21" customHeight="1" x14ac:dyDescent="0.2">
      <c r="A48" s="41">
        <v>26</v>
      </c>
      <c r="B48" s="42">
        <v>133</v>
      </c>
      <c r="C48" s="69">
        <v>10093607206</v>
      </c>
      <c r="D48" s="43" t="s">
        <v>127</v>
      </c>
      <c r="E48" s="63" t="s">
        <v>128</v>
      </c>
      <c r="F48" s="44" t="s">
        <v>33</v>
      </c>
      <c r="G48" s="84" t="s">
        <v>66</v>
      </c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>
        <v>25</v>
      </c>
      <c r="S48" s="30"/>
      <c r="T48" s="30"/>
      <c r="U48" s="31"/>
      <c r="V48" s="32"/>
    </row>
    <row r="49" spans="1:22" s="3" customFormat="1" ht="21" customHeight="1" x14ac:dyDescent="0.2">
      <c r="A49" s="41">
        <v>27</v>
      </c>
      <c r="B49" s="42">
        <v>103</v>
      </c>
      <c r="C49" s="69">
        <v>10077688896</v>
      </c>
      <c r="D49" s="43" t="s">
        <v>129</v>
      </c>
      <c r="E49" s="63" t="s">
        <v>130</v>
      </c>
      <c r="F49" s="44" t="s">
        <v>33</v>
      </c>
      <c r="G49" s="84" t="s">
        <v>60</v>
      </c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>
        <v>27</v>
      </c>
      <c r="S49" s="30"/>
      <c r="T49" s="30"/>
      <c r="U49" s="31"/>
      <c r="V49" s="32"/>
    </row>
    <row r="50" spans="1:22" s="3" customFormat="1" ht="21" customHeight="1" x14ac:dyDescent="0.2">
      <c r="A50" s="41" t="s">
        <v>67</v>
      </c>
      <c r="B50" s="42">
        <v>101</v>
      </c>
      <c r="C50" s="69">
        <v>10091811692</v>
      </c>
      <c r="D50" s="43" t="s">
        <v>131</v>
      </c>
      <c r="E50" s="63" t="s">
        <v>132</v>
      </c>
      <c r="F50" s="44" t="s">
        <v>39</v>
      </c>
      <c r="G50" s="84" t="s">
        <v>64</v>
      </c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1"/>
      <c r="V50" s="32"/>
    </row>
    <row r="51" spans="1:22" s="3" customFormat="1" ht="21" customHeight="1" x14ac:dyDescent="0.2">
      <c r="A51" s="41" t="s">
        <v>67</v>
      </c>
      <c r="B51" s="42">
        <v>102</v>
      </c>
      <c r="C51" s="69">
        <v>10119755978</v>
      </c>
      <c r="D51" s="43" t="s">
        <v>133</v>
      </c>
      <c r="E51" s="63" t="s">
        <v>134</v>
      </c>
      <c r="F51" s="44" t="s">
        <v>39</v>
      </c>
      <c r="G51" s="84" t="s">
        <v>64</v>
      </c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1"/>
      <c r="V51" s="32"/>
    </row>
    <row r="52" spans="1:22" s="3" customFormat="1" ht="21" customHeight="1" x14ac:dyDescent="0.2">
      <c r="A52" s="41" t="s">
        <v>67</v>
      </c>
      <c r="B52" s="42">
        <v>105</v>
      </c>
      <c r="C52" s="69">
        <v>10082533341</v>
      </c>
      <c r="D52" s="43" t="s">
        <v>135</v>
      </c>
      <c r="E52" s="63" t="s">
        <v>136</v>
      </c>
      <c r="F52" s="44" t="s">
        <v>33</v>
      </c>
      <c r="G52" s="84" t="s">
        <v>60</v>
      </c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1"/>
      <c r="V52" s="32"/>
    </row>
    <row r="53" spans="1:22" s="3" customFormat="1" ht="21" customHeight="1" x14ac:dyDescent="0.2">
      <c r="A53" s="41" t="s">
        <v>67</v>
      </c>
      <c r="B53" s="42">
        <v>106</v>
      </c>
      <c r="C53" s="69">
        <v>10077687179</v>
      </c>
      <c r="D53" s="43" t="s">
        <v>137</v>
      </c>
      <c r="E53" s="63" t="s">
        <v>138</v>
      </c>
      <c r="F53" s="44" t="s">
        <v>33</v>
      </c>
      <c r="G53" s="84" t="s">
        <v>60</v>
      </c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1"/>
      <c r="V53" s="32"/>
    </row>
    <row r="54" spans="1:22" s="3" customFormat="1" ht="21" customHeight="1" x14ac:dyDescent="0.2">
      <c r="A54" s="41" t="s">
        <v>67</v>
      </c>
      <c r="B54" s="42">
        <v>109</v>
      </c>
      <c r="C54" s="69">
        <v>10081050251</v>
      </c>
      <c r="D54" s="43" t="s">
        <v>139</v>
      </c>
      <c r="E54" s="63" t="s">
        <v>140</v>
      </c>
      <c r="F54" s="44" t="s">
        <v>33</v>
      </c>
      <c r="G54" s="84" t="s">
        <v>46</v>
      </c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1"/>
      <c r="V54" s="32"/>
    </row>
    <row r="55" spans="1:22" s="3" customFormat="1" ht="21" customHeight="1" x14ac:dyDescent="0.2">
      <c r="A55" s="41" t="s">
        <v>67</v>
      </c>
      <c r="B55" s="42">
        <v>113</v>
      </c>
      <c r="C55" s="69">
        <v>10093563251</v>
      </c>
      <c r="D55" s="43" t="s">
        <v>141</v>
      </c>
      <c r="E55" s="63" t="s">
        <v>142</v>
      </c>
      <c r="F55" s="44" t="s">
        <v>33</v>
      </c>
      <c r="G55" s="84" t="s">
        <v>46</v>
      </c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1"/>
      <c r="V55" s="32"/>
    </row>
    <row r="56" spans="1:22" s="3" customFormat="1" ht="21" customHeight="1" x14ac:dyDescent="0.2">
      <c r="A56" s="41" t="s">
        <v>67</v>
      </c>
      <c r="B56" s="42">
        <v>115</v>
      </c>
      <c r="C56" s="69">
        <v>10084014512</v>
      </c>
      <c r="D56" s="43" t="s">
        <v>143</v>
      </c>
      <c r="E56" s="63" t="s">
        <v>144</v>
      </c>
      <c r="F56" s="44" t="s">
        <v>33</v>
      </c>
      <c r="G56" s="84" t="s">
        <v>46</v>
      </c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1"/>
      <c r="V56" s="32"/>
    </row>
    <row r="57" spans="1:22" s="3" customFormat="1" ht="21" customHeight="1" x14ac:dyDescent="0.2">
      <c r="A57" s="41" t="s">
        <v>67</v>
      </c>
      <c r="B57" s="42">
        <v>116</v>
      </c>
      <c r="C57" s="69">
        <v>10089250791</v>
      </c>
      <c r="D57" s="43" t="s">
        <v>145</v>
      </c>
      <c r="E57" s="63" t="s">
        <v>146</v>
      </c>
      <c r="F57" s="44" t="s">
        <v>33</v>
      </c>
      <c r="G57" s="84" t="s">
        <v>46</v>
      </c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1"/>
      <c r="V57" s="32"/>
    </row>
    <row r="58" spans="1:22" s="3" customFormat="1" ht="21" customHeight="1" x14ac:dyDescent="0.2">
      <c r="A58" s="41" t="s">
        <v>67</v>
      </c>
      <c r="B58" s="42">
        <v>121</v>
      </c>
      <c r="C58" s="69">
        <v>10119333525</v>
      </c>
      <c r="D58" s="43" t="s">
        <v>147</v>
      </c>
      <c r="E58" s="63" t="s">
        <v>148</v>
      </c>
      <c r="F58" s="44" t="s">
        <v>33</v>
      </c>
      <c r="G58" s="84" t="s">
        <v>65</v>
      </c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1"/>
      <c r="V58" s="32"/>
    </row>
    <row r="59" spans="1:22" s="3" customFormat="1" ht="21" customHeight="1" x14ac:dyDescent="0.2">
      <c r="A59" s="41" t="s">
        <v>67</v>
      </c>
      <c r="B59" s="42">
        <v>122</v>
      </c>
      <c r="C59" s="69">
        <v>10119333626</v>
      </c>
      <c r="D59" s="43" t="s">
        <v>149</v>
      </c>
      <c r="E59" s="63" t="s">
        <v>150</v>
      </c>
      <c r="F59" s="44" t="s">
        <v>33</v>
      </c>
      <c r="G59" s="84" t="s">
        <v>65</v>
      </c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1"/>
      <c r="V59" s="32"/>
    </row>
    <row r="60" spans="1:22" s="3" customFormat="1" ht="21" customHeight="1" x14ac:dyDescent="0.2">
      <c r="A60" s="41" t="s">
        <v>67</v>
      </c>
      <c r="B60" s="42">
        <v>128</v>
      </c>
      <c r="C60" s="69">
        <v>10083179100</v>
      </c>
      <c r="D60" s="43" t="s">
        <v>151</v>
      </c>
      <c r="E60" s="63" t="s">
        <v>91</v>
      </c>
      <c r="F60" s="44" t="s">
        <v>33</v>
      </c>
      <c r="G60" s="84" t="s">
        <v>62</v>
      </c>
      <c r="H60" s="30"/>
      <c r="I60" s="30"/>
      <c r="J60" s="30"/>
      <c r="K60" s="30">
        <v>3</v>
      </c>
      <c r="L60" s="30"/>
      <c r="M60" s="30"/>
      <c r="N60" s="30"/>
      <c r="O60" s="30"/>
      <c r="P60" s="30"/>
      <c r="Q60" s="30"/>
      <c r="R60" s="30"/>
      <c r="S60" s="30">
        <f t="shared" si="0"/>
        <v>3</v>
      </c>
      <c r="T60" s="30"/>
      <c r="U60" s="31"/>
      <c r="V60" s="32"/>
    </row>
    <row r="61" spans="1:22" s="3" customFormat="1" ht="21" customHeight="1" x14ac:dyDescent="0.2">
      <c r="A61" s="41" t="s">
        <v>67</v>
      </c>
      <c r="B61" s="42">
        <v>131</v>
      </c>
      <c r="C61" s="69">
        <v>10091972047</v>
      </c>
      <c r="D61" s="43" t="s">
        <v>152</v>
      </c>
      <c r="E61" s="63" t="s">
        <v>153</v>
      </c>
      <c r="F61" s="44" t="s">
        <v>33</v>
      </c>
      <c r="G61" s="84" t="s">
        <v>66</v>
      </c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1"/>
      <c r="V61" s="32"/>
    </row>
    <row r="62" spans="1:22" s="3" customFormat="1" ht="21" customHeight="1" x14ac:dyDescent="0.2">
      <c r="A62" s="41" t="s">
        <v>67</v>
      </c>
      <c r="B62" s="42">
        <v>134</v>
      </c>
      <c r="C62" s="69">
        <v>10059788659</v>
      </c>
      <c r="D62" s="43" t="s">
        <v>154</v>
      </c>
      <c r="E62" s="63" t="s">
        <v>155</v>
      </c>
      <c r="F62" s="44" t="s">
        <v>33</v>
      </c>
      <c r="G62" s="84" t="s">
        <v>66</v>
      </c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1"/>
      <c r="V62" s="32"/>
    </row>
    <row r="63" spans="1:22" s="3" customFormat="1" ht="21" customHeight="1" x14ac:dyDescent="0.2">
      <c r="A63" s="41" t="s">
        <v>67</v>
      </c>
      <c r="B63" s="42">
        <v>137</v>
      </c>
      <c r="C63" s="69">
        <v>10097338167</v>
      </c>
      <c r="D63" s="43" t="s">
        <v>156</v>
      </c>
      <c r="E63" s="63" t="s">
        <v>157</v>
      </c>
      <c r="F63" s="44" t="s">
        <v>33</v>
      </c>
      <c r="G63" s="84" t="s">
        <v>61</v>
      </c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1"/>
      <c r="V63" s="32"/>
    </row>
    <row r="64" spans="1:22" s="3" customFormat="1" ht="21" customHeight="1" thickBot="1" x14ac:dyDescent="0.25">
      <c r="A64" s="95" t="s">
        <v>67</v>
      </c>
      <c r="B64" s="96">
        <v>141</v>
      </c>
      <c r="C64" s="97">
        <v>10089459040</v>
      </c>
      <c r="D64" s="98" t="s">
        <v>158</v>
      </c>
      <c r="E64" s="99" t="s">
        <v>159</v>
      </c>
      <c r="F64" s="100" t="s">
        <v>33</v>
      </c>
      <c r="G64" s="101" t="s">
        <v>61</v>
      </c>
      <c r="H64" s="102">
        <v>1</v>
      </c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>
        <f t="shared" si="0"/>
        <v>1</v>
      </c>
      <c r="T64" s="102"/>
      <c r="U64" s="103"/>
      <c r="V64" s="104"/>
    </row>
    <row r="65" spans="1:22" ht="8.25" customHeight="1" thickTop="1" thickBot="1" x14ac:dyDescent="0.25">
      <c r="A65" s="21"/>
      <c r="B65" s="20"/>
      <c r="C65" s="20"/>
      <c r="D65" s="21"/>
      <c r="E65" s="62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</row>
    <row r="66" spans="1:22" ht="15.75" thickTop="1" x14ac:dyDescent="0.2">
      <c r="A66" s="125" t="s">
        <v>5</v>
      </c>
      <c r="B66" s="126"/>
      <c r="C66" s="126"/>
      <c r="D66" s="126"/>
      <c r="E66" s="82"/>
      <c r="F66" s="82"/>
      <c r="G66" s="126" t="s">
        <v>6</v>
      </c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8"/>
    </row>
    <row r="67" spans="1:22" ht="15" x14ac:dyDescent="0.2">
      <c r="A67" s="83" t="s">
        <v>56</v>
      </c>
      <c r="B67" s="26"/>
      <c r="C67" s="79"/>
      <c r="D67" s="19"/>
      <c r="E67" s="64"/>
      <c r="F67" s="19"/>
      <c r="G67" s="28" t="s">
        <v>34</v>
      </c>
      <c r="H67" s="52">
        <v>10</v>
      </c>
      <c r="M67" s="14"/>
      <c r="N67" s="14"/>
      <c r="O67" s="14"/>
      <c r="P67" s="14"/>
      <c r="Q67" s="14"/>
      <c r="T67" s="49"/>
      <c r="U67" s="85" t="s">
        <v>32</v>
      </c>
      <c r="V67" s="86">
        <f>COUNTIF(F23:F64,"ЗМС")</f>
        <v>0</v>
      </c>
    </row>
    <row r="68" spans="1:22" ht="15" x14ac:dyDescent="0.2">
      <c r="A68" s="83" t="s">
        <v>57</v>
      </c>
      <c r="B68" s="26"/>
      <c r="C68" s="80"/>
      <c r="D68" s="25"/>
      <c r="E68" s="65"/>
      <c r="F68" s="25"/>
      <c r="G68" s="28" t="s">
        <v>27</v>
      </c>
      <c r="H68" s="52">
        <f>H69+H73</f>
        <v>42</v>
      </c>
      <c r="M68" s="14"/>
      <c r="N68" s="14"/>
      <c r="O68" s="14"/>
      <c r="P68" s="14"/>
      <c r="Q68" s="14"/>
      <c r="T68" s="14"/>
      <c r="U68" s="87" t="s">
        <v>21</v>
      </c>
      <c r="V68" s="88">
        <f>COUNTIF(F23:F64,"МСМК")</f>
        <v>0</v>
      </c>
    </row>
    <row r="69" spans="1:22" ht="15" x14ac:dyDescent="0.2">
      <c r="A69" s="83" t="s">
        <v>58</v>
      </c>
      <c r="B69" s="26"/>
      <c r="C69" s="53"/>
      <c r="D69" s="25"/>
      <c r="E69" s="65"/>
      <c r="F69" s="25"/>
      <c r="G69" s="28" t="s">
        <v>28</v>
      </c>
      <c r="H69" s="52">
        <f>H70+H71+H72</f>
        <v>42</v>
      </c>
      <c r="M69" s="14"/>
      <c r="N69" s="14"/>
      <c r="O69" s="14"/>
      <c r="P69" s="14"/>
      <c r="Q69" s="14"/>
      <c r="T69" s="14"/>
      <c r="U69" s="87" t="s">
        <v>23</v>
      </c>
      <c r="V69" s="88">
        <f>COUNTIF(F23:F64,"МС")</f>
        <v>1</v>
      </c>
    </row>
    <row r="70" spans="1:22" ht="15" x14ac:dyDescent="0.2">
      <c r="A70" s="83" t="s">
        <v>59</v>
      </c>
      <c r="B70" s="26"/>
      <c r="C70" s="53"/>
      <c r="D70" s="25"/>
      <c r="E70" s="65"/>
      <c r="F70" s="25"/>
      <c r="G70" s="28" t="s">
        <v>29</v>
      </c>
      <c r="H70" s="52">
        <f>COUNT(A23:A64)</f>
        <v>27</v>
      </c>
      <c r="M70" s="14"/>
      <c r="N70" s="14"/>
      <c r="O70" s="14"/>
      <c r="P70" s="14"/>
      <c r="Q70" s="14"/>
      <c r="T70" s="14"/>
      <c r="U70" s="87" t="s">
        <v>33</v>
      </c>
      <c r="V70" s="88">
        <f>COUNTIF(F23:F64,"КМС")</f>
        <v>37</v>
      </c>
    </row>
    <row r="71" spans="1:22" ht="15" x14ac:dyDescent="0.2">
      <c r="A71" s="50"/>
      <c r="B71" s="7"/>
      <c r="C71" s="81"/>
      <c r="D71" s="25"/>
      <c r="E71" s="65"/>
      <c r="F71" s="25"/>
      <c r="G71" s="28" t="s">
        <v>30</v>
      </c>
      <c r="H71" s="52">
        <f>COUNTIF(A23:A64,"НФ")</f>
        <v>15</v>
      </c>
      <c r="M71" s="14"/>
      <c r="N71" s="14"/>
      <c r="O71" s="14"/>
      <c r="P71" s="14"/>
      <c r="Q71" s="14"/>
      <c r="T71" s="14"/>
      <c r="U71" s="87" t="s">
        <v>39</v>
      </c>
      <c r="V71" s="88">
        <f>COUNTIF(F23:F64,"1 СР")</f>
        <v>4</v>
      </c>
    </row>
    <row r="72" spans="1:22" ht="15" x14ac:dyDescent="0.2">
      <c r="A72" s="29"/>
      <c r="B72" s="26"/>
      <c r="C72" s="53"/>
      <c r="D72" s="25"/>
      <c r="E72" s="65"/>
      <c r="F72" s="25"/>
      <c r="G72" s="28" t="s">
        <v>35</v>
      </c>
      <c r="H72" s="52">
        <f>COUNTIF(A23:A64,"ДСКВ")</f>
        <v>0</v>
      </c>
      <c r="M72" s="14"/>
      <c r="N72" s="14"/>
      <c r="O72" s="14"/>
      <c r="P72" s="14"/>
      <c r="Q72" s="14"/>
      <c r="T72" s="14"/>
      <c r="U72" s="87" t="s">
        <v>44</v>
      </c>
      <c r="V72" s="88">
        <f>COUNTIF(F23:F64,"2 СР")</f>
        <v>0</v>
      </c>
    </row>
    <row r="73" spans="1:22" ht="15" x14ac:dyDescent="0.2">
      <c r="A73" s="29"/>
      <c r="B73" s="26"/>
      <c r="C73" s="53"/>
      <c r="D73" s="25"/>
      <c r="E73" s="65"/>
      <c r="F73" s="25"/>
      <c r="G73" s="28" t="s">
        <v>31</v>
      </c>
      <c r="H73" s="89">
        <f>COUNTIF(A23:A64,"НС")</f>
        <v>0</v>
      </c>
      <c r="M73" s="14"/>
      <c r="N73" s="14"/>
      <c r="O73" s="14"/>
      <c r="P73" s="14"/>
      <c r="Q73" s="14"/>
      <c r="T73" s="14"/>
      <c r="U73" s="90" t="s">
        <v>45</v>
      </c>
      <c r="V73" s="91">
        <f>COUNTIF(F23:F64,"3 СР")</f>
        <v>0</v>
      </c>
    </row>
    <row r="74" spans="1:22" ht="4.5" customHeight="1" x14ac:dyDescent="0.2">
      <c r="A74" s="50"/>
      <c r="B74" s="15"/>
      <c r="C74" s="15"/>
      <c r="D74" s="7"/>
      <c r="E74" s="66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51"/>
    </row>
    <row r="75" spans="1:22" ht="15.75" x14ac:dyDescent="0.2">
      <c r="A75" s="123" t="s">
        <v>3</v>
      </c>
      <c r="B75" s="124"/>
      <c r="C75" s="124"/>
      <c r="D75" s="124"/>
      <c r="E75" s="124"/>
      <c r="F75" s="124" t="s">
        <v>11</v>
      </c>
      <c r="G75" s="124"/>
      <c r="H75" s="124"/>
      <c r="I75" s="124" t="s">
        <v>4</v>
      </c>
      <c r="J75" s="124"/>
      <c r="K75" s="124"/>
      <c r="L75" s="124"/>
      <c r="M75" s="124"/>
      <c r="N75" s="124"/>
      <c r="O75" s="124"/>
      <c r="P75" s="124"/>
      <c r="Q75" s="124"/>
      <c r="R75" s="124"/>
      <c r="S75" s="124" t="s">
        <v>43</v>
      </c>
      <c r="T75" s="124"/>
      <c r="U75" s="124"/>
      <c r="V75" s="127"/>
    </row>
    <row r="76" spans="1:22" s="77" customFormat="1" ht="15.75" x14ac:dyDescent="0.2">
      <c r="A76" s="73"/>
      <c r="B76" s="74"/>
      <c r="C76" s="74"/>
      <c r="D76" s="74"/>
      <c r="E76" s="74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6"/>
    </row>
    <row r="77" spans="1:22" s="77" customFormat="1" ht="15.75" x14ac:dyDescent="0.2">
      <c r="A77" s="73"/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8"/>
    </row>
    <row r="78" spans="1:22" x14ac:dyDescent="0.2">
      <c r="A78" s="129"/>
      <c r="B78" s="130"/>
      <c r="C78" s="130"/>
      <c r="D78" s="130"/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Q78" s="130"/>
      <c r="R78" s="93"/>
      <c r="S78" s="130"/>
      <c r="T78" s="130"/>
      <c r="U78" s="130"/>
      <c r="V78" s="131"/>
    </row>
    <row r="79" spans="1:22" x14ac:dyDescent="0.2">
      <c r="A79" s="92"/>
      <c r="B79" s="93"/>
      <c r="C79" s="93"/>
      <c r="D79" s="93"/>
      <c r="E79" s="67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4"/>
    </row>
    <row r="80" spans="1:22" x14ac:dyDescent="0.2">
      <c r="A80" s="92"/>
      <c r="B80" s="93"/>
      <c r="C80" s="93"/>
      <c r="D80" s="93"/>
      <c r="E80" s="67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4"/>
    </row>
    <row r="81" spans="1:22" ht="16.5" thickBot="1" x14ac:dyDescent="0.25">
      <c r="A81" s="143" t="s">
        <v>42</v>
      </c>
      <c r="B81" s="144"/>
      <c r="C81" s="144"/>
      <c r="D81" s="144"/>
      <c r="E81" s="144"/>
      <c r="F81" s="144" t="str">
        <f>G17</f>
        <v>Бахтина Т.Н. (ВК, Санкт-Петербург)</v>
      </c>
      <c r="G81" s="144"/>
      <c r="H81" s="144"/>
      <c r="I81" s="144" t="str">
        <f>G18</f>
        <v>Рассолов Д.М. (1 кат., г.Курск)</v>
      </c>
      <c r="J81" s="144"/>
      <c r="K81" s="144"/>
      <c r="L81" s="144"/>
      <c r="M81" s="144"/>
      <c r="N81" s="144"/>
      <c r="O81" s="144"/>
      <c r="P81" s="144"/>
      <c r="Q81" s="144"/>
      <c r="R81" s="144"/>
      <c r="S81" s="144" t="str">
        <f>G19</f>
        <v>Азаров С.Н. (ВК, Санкт-Петербург)</v>
      </c>
      <c r="T81" s="144"/>
      <c r="U81" s="144"/>
      <c r="V81" s="145"/>
    </row>
    <row r="82" spans="1:22" ht="13.5" thickTop="1" x14ac:dyDescent="0.2"/>
  </sheetData>
  <sortState ref="B23:AC32">
    <sortCondition descending="1" ref="S23:S32"/>
  </sortState>
  <mergeCells count="40">
    <mergeCell ref="A12:V12"/>
    <mergeCell ref="B21:B22"/>
    <mergeCell ref="C21:C22"/>
    <mergeCell ref="A8:V8"/>
    <mergeCell ref="H21:Q21"/>
    <mergeCell ref="R21:R22"/>
    <mergeCell ref="S21:S22"/>
    <mergeCell ref="U21:U22"/>
    <mergeCell ref="V21:V22"/>
    <mergeCell ref="A10:V10"/>
    <mergeCell ref="A11:V11"/>
    <mergeCell ref="A81:E81"/>
    <mergeCell ref="A78:E78"/>
    <mergeCell ref="F78:Q78"/>
    <mergeCell ref="S78:V78"/>
    <mergeCell ref="S81:V81"/>
    <mergeCell ref="F81:H81"/>
    <mergeCell ref="I81:R81"/>
    <mergeCell ref="A75:E75"/>
    <mergeCell ref="A66:D66"/>
    <mergeCell ref="G66:V66"/>
    <mergeCell ref="S75:V75"/>
    <mergeCell ref="F75:H75"/>
    <mergeCell ref="I75:R75"/>
    <mergeCell ref="A1:V1"/>
    <mergeCell ref="A2:V2"/>
    <mergeCell ref="A3:V3"/>
    <mergeCell ref="A4:V4"/>
    <mergeCell ref="T21:T22"/>
    <mergeCell ref="A6:V6"/>
    <mergeCell ref="A7:V7"/>
    <mergeCell ref="A9:V9"/>
    <mergeCell ref="D21:D22"/>
    <mergeCell ref="E21:E22"/>
    <mergeCell ref="F21:F22"/>
    <mergeCell ref="G21:G22"/>
    <mergeCell ref="A15:G15"/>
    <mergeCell ref="H15:V15"/>
    <mergeCell ref="A21:A22"/>
    <mergeCell ref="A5:V5"/>
  </mergeCells>
  <conditionalFormatting sqref="R76:R80 R82:R1048576 S81 S75 R74 R1:R14 R16:R65 G67:G73">
    <cfRule type="duplicateValues" dxfId="0" priority="1"/>
  </conditionalFormatting>
  <printOptions horizontalCentered="1"/>
  <pageMargins left="0.19685039370078741" right="0.19685039370078741" top="0.35" bottom="0.28999999999999998" header="0.2" footer="0.2"/>
  <pageSetup paperSize="9" scale="67" fitToHeight="0" orientation="landscape" r:id="rId1"/>
  <headerFooter>
    <oddHeader>&amp;LРЕЗУЛЬТАТЫ НА САЙТЕ WWW.FVSR/highway/result&amp;RФЕДЕРАЦИЯ ВЕЛОСИПЕДНОГО СПОРТА РОССИИ - WWW.FVSR.RU</oddHeader>
    <oddFooter>&amp;C&amp;P&amp;RОтчет создан &amp;D&amp;T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Критериум</vt:lpstr>
      <vt:lpstr>Критериум!Заголовки_для_печати</vt:lpstr>
      <vt:lpstr>Критериум!Область_печати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2021-05-18T13:50:02Z</cp:lastPrinted>
  <dcterms:created xsi:type="dcterms:W3CDTF">1996-10-08T23:32:33Z</dcterms:created>
  <dcterms:modified xsi:type="dcterms:W3CDTF">2022-08-19T11:12:37Z</dcterms:modified>
</cp:coreProperties>
</file>