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B7CA83CB-282A-4CEC-B3CD-AC838A24C2BD}" xr6:coauthVersionLast="47" xr6:coauthVersionMax="47" xr10:uidLastSave="{00000000-0000-0000-0000-000000000000}"/>
  <bookViews>
    <workbookView xWindow="-110" yWindow="-110" windowWidth="19420" windowHeight="10420" xr2:uid="{4067421A-7295-4506-8610-3E790DA9B996}"/>
  </bookViews>
  <sheets>
    <sheet name="ГК юноши" sheetId="1" r:id="rId1"/>
  </sheets>
  <externalReferences>
    <externalReference r:id="rId2"/>
  </externalReferences>
  <definedNames>
    <definedName name="_xlnm._FilterDatabase" localSheetId="0" hidden="1">'ГК юноши'!$A$22:$AJ$22</definedName>
    <definedName name="_xlnm.Print_Titles" localSheetId="0">'ГК юноши'!$21:$22</definedName>
    <definedName name="_xlnm.Print_Area" localSheetId="0">'ГК юноши'!$A$1:$AJ$126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6" i="1" l="1"/>
  <c r="AF126" i="1"/>
  <c r="F126" i="1"/>
  <c r="A126" i="1"/>
  <c r="AG120" i="1"/>
  <c r="P120" i="1"/>
  <c r="F120" i="1"/>
  <c r="A120" i="1"/>
  <c r="H118" i="1"/>
  <c r="H117" i="1"/>
  <c r="H116" i="1"/>
  <c r="H115" i="1"/>
  <c r="H114" i="1"/>
  <c r="H113" i="1" s="1"/>
  <c r="H112" i="1" s="1"/>
  <c r="G108" i="1" a="1"/>
  <c r="G108" i="1" s="1"/>
  <c r="F108" i="1" a="1"/>
  <c r="F108" i="1" s="1"/>
  <c r="E108" i="1" a="1"/>
  <c r="E108" i="1" s="1"/>
  <c r="D108" i="1"/>
  <c r="D108" i="1" a="1"/>
  <c r="C108" i="1"/>
  <c r="C108" i="1" a="1"/>
  <c r="G107" i="1"/>
  <c r="G107" i="1" a="1"/>
  <c r="F107" i="1" a="1"/>
  <c r="F107" i="1" s="1"/>
  <c r="E107" i="1" a="1"/>
  <c r="E107" i="1" s="1"/>
  <c r="D107" i="1" a="1"/>
  <c r="D107" i="1" s="1"/>
  <c r="C107" i="1"/>
  <c r="C107" i="1" a="1"/>
  <c r="G106" i="1" a="1"/>
  <c r="G106" i="1" s="1"/>
  <c r="F106" i="1" a="1"/>
  <c r="F106" i="1" s="1"/>
  <c r="E106" i="1" a="1"/>
  <c r="E106" i="1" s="1"/>
  <c r="D106" i="1" a="1"/>
  <c r="D106" i="1" s="1"/>
  <c r="C106" i="1" a="1"/>
  <c r="C106" i="1" s="1"/>
  <c r="G105" i="1" a="1"/>
  <c r="G105" i="1" s="1"/>
  <c r="F105" i="1" a="1"/>
  <c r="F105" i="1" s="1"/>
  <c r="E105" i="1" a="1"/>
  <c r="E105" i="1" s="1"/>
  <c r="D105" i="1" a="1"/>
  <c r="D105" i="1" s="1"/>
  <c r="C105" i="1" a="1"/>
  <c r="C105" i="1" s="1"/>
  <c r="G104" i="1" a="1"/>
  <c r="G104" i="1" s="1"/>
  <c r="F104" i="1" a="1"/>
  <c r="F104" i="1" s="1"/>
  <c r="E104" i="1" a="1"/>
  <c r="E104" i="1" s="1"/>
  <c r="D104" i="1" a="1"/>
  <c r="D104" i="1" s="1"/>
  <c r="C104" i="1" a="1"/>
  <c r="C104" i="1" s="1"/>
  <c r="G103" i="1" a="1"/>
  <c r="G103" i="1" s="1"/>
  <c r="F103" i="1" a="1"/>
  <c r="F103" i="1" s="1"/>
  <c r="E103" i="1" a="1"/>
  <c r="E103" i="1" s="1"/>
  <c r="D103" i="1" a="1"/>
  <c r="D103" i="1" s="1"/>
  <c r="C103" i="1" a="1"/>
  <c r="C103" i="1" s="1"/>
  <c r="G102" i="1" a="1"/>
  <c r="G102" i="1" s="1"/>
  <c r="F102" i="1" a="1"/>
  <c r="F102" i="1" s="1"/>
  <c r="E102" i="1" a="1"/>
  <c r="E102" i="1" s="1"/>
  <c r="D102" i="1" a="1"/>
  <c r="D102" i="1" s="1"/>
  <c r="C102" i="1" a="1"/>
  <c r="C102" i="1" s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 a="1"/>
  <c r="F99" i="1" s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 a="1"/>
  <c r="E98" i="1" s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G96" i="1" a="1"/>
  <c r="G96" i="1" s="1"/>
  <c r="F96" i="1" a="1"/>
  <c r="F96" i="1" s="1"/>
  <c r="E96" i="1" a="1"/>
  <c r="E96" i="1" s="1"/>
  <c r="D96" i="1" a="1"/>
  <c r="D96" i="1" s="1"/>
  <c r="C96" i="1" a="1"/>
  <c r="C96" i="1" s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 a="1"/>
  <c r="G94" i="1" s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G91" i="1" a="1"/>
  <c r="G91" i="1" s="1"/>
  <c r="F91" i="1" a="1"/>
  <c r="F91" i="1" s="1"/>
  <c r="E91" i="1" a="1"/>
  <c r="E91" i="1" s="1"/>
  <c r="D91" i="1" a="1"/>
  <c r="D91" i="1" s="1"/>
  <c r="C91" i="1" a="1"/>
  <c r="C91" i="1" s="1"/>
  <c r="G90" i="1" a="1"/>
  <c r="G90" i="1" s="1"/>
  <c r="F90" i="1" a="1"/>
  <c r="F90" i="1" s="1"/>
  <c r="E90" i="1" a="1"/>
  <c r="E90" i="1" s="1"/>
  <c r="D90" i="1" a="1"/>
  <c r="D90" i="1" s="1"/>
  <c r="C90" i="1" a="1"/>
  <c r="C90" i="1" s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 a="1"/>
  <c r="C87" i="1" s="1"/>
  <c r="G86" i="1" a="1"/>
  <c r="G86" i="1" s="1"/>
  <c r="F86" i="1" a="1"/>
  <c r="F86" i="1" s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 a="1"/>
  <c r="G84" i="1" s="1"/>
  <c r="F84" i="1" a="1"/>
  <c r="F84" i="1" s="1"/>
  <c r="E84" i="1" a="1"/>
  <c r="E84" i="1" s="1"/>
  <c r="D84" i="1" a="1"/>
  <c r="D84" i="1" s="1"/>
  <c r="C84" i="1" a="1"/>
  <c r="C84" i="1" s="1"/>
  <c r="G83" i="1" a="1"/>
  <c r="G83" i="1" s="1"/>
  <c r="F83" i="1" a="1"/>
  <c r="F83" i="1" s="1"/>
  <c r="E83" i="1" a="1"/>
  <c r="E83" i="1" s="1"/>
  <c r="D83" i="1" a="1"/>
  <c r="D83" i="1" s="1"/>
  <c r="C83" i="1" a="1"/>
  <c r="C83" i="1" s="1"/>
  <c r="G82" i="1" a="1"/>
  <c r="G82" i="1" s="1"/>
  <c r="F82" i="1" a="1"/>
  <c r="F82" i="1" s="1"/>
  <c r="E82" i="1" a="1"/>
  <c r="E82" i="1" s="1"/>
  <c r="D82" i="1" a="1"/>
  <c r="D82" i="1" s="1"/>
  <c r="C82" i="1" a="1"/>
  <c r="C82" i="1" s="1"/>
  <c r="G81" i="1" a="1"/>
  <c r="G81" i="1" s="1"/>
  <c r="F81" i="1" a="1"/>
  <c r="F81" i="1" s="1"/>
  <c r="E81" i="1" a="1"/>
  <c r="E81" i="1" s="1"/>
  <c r="D81" i="1" a="1"/>
  <c r="D81" i="1" s="1"/>
  <c r="C81" i="1" a="1"/>
  <c r="C81" i="1" s="1"/>
  <c r="G80" i="1" a="1"/>
  <c r="G80" i="1" s="1"/>
  <c r="F80" i="1" a="1"/>
  <c r="F80" i="1" s="1"/>
  <c r="E80" i="1" a="1"/>
  <c r="E80" i="1" s="1"/>
  <c r="D80" i="1" a="1"/>
  <c r="D80" i="1" s="1"/>
  <c r="C80" i="1" a="1"/>
  <c r="C80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G78" i="1" a="1"/>
  <c r="G78" i="1" s="1"/>
  <c r="F78" i="1" a="1"/>
  <c r="F78" i="1" s="1"/>
  <c r="E78" i="1" a="1"/>
  <c r="E78" i="1" s="1"/>
  <c r="D78" i="1" a="1"/>
  <c r="D78" i="1" s="1"/>
  <c r="C78" i="1" a="1"/>
  <c r="C78" i="1" s="1"/>
  <c r="G77" i="1" a="1"/>
  <c r="G77" i="1" s="1"/>
  <c r="F77" i="1" a="1"/>
  <c r="F77" i="1" s="1"/>
  <c r="E77" i="1" a="1"/>
  <c r="E77" i="1" s="1"/>
  <c r="D77" i="1" a="1"/>
  <c r="D77" i="1" s="1"/>
  <c r="C77" i="1" a="1"/>
  <c r="C77" i="1" s="1"/>
  <c r="G76" i="1" a="1"/>
  <c r="G76" i="1" s="1"/>
  <c r="F76" i="1" a="1"/>
  <c r="F76" i="1" s="1"/>
  <c r="E76" i="1" a="1"/>
  <c r="E76" i="1" s="1"/>
  <c r="D76" i="1" a="1"/>
  <c r="D76" i="1" s="1"/>
  <c r="C76" i="1" a="1"/>
  <c r="C76" i="1" s="1"/>
  <c r="G75" i="1" a="1"/>
  <c r="G75" i="1" s="1"/>
  <c r="F75" i="1" a="1"/>
  <c r="F75" i="1" s="1"/>
  <c r="E75" i="1" a="1"/>
  <c r="E75" i="1" s="1"/>
  <c r="D75" i="1" a="1"/>
  <c r="D75" i="1" s="1"/>
  <c r="C75" i="1" a="1"/>
  <c r="C75" i="1" s="1"/>
  <c r="G74" i="1" a="1"/>
  <c r="G74" i="1" s="1"/>
  <c r="F74" i="1" a="1"/>
  <c r="F74" i="1" s="1"/>
  <c r="E74" i="1" a="1"/>
  <c r="E74" i="1" s="1"/>
  <c r="D74" i="1" a="1"/>
  <c r="D74" i="1" s="1"/>
  <c r="C74" i="1" a="1"/>
  <c r="C74" i="1" s="1"/>
  <c r="G73" i="1" a="1"/>
  <c r="G73" i="1" s="1"/>
  <c r="F73" i="1" a="1"/>
  <c r="F73" i="1" s="1"/>
  <c r="E73" i="1" a="1"/>
  <c r="E73" i="1" s="1"/>
  <c r="D73" i="1" a="1"/>
  <c r="D73" i="1" s="1"/>
  <c r="C73" i="1" a="1"/>
  <c r="C73" i="1" s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G70" i="1" a="1"/>
  <c r="G70" i="1" s="1"/>
  <c r="F70" i="1" a="1"/>
  <c r="F70" i="1" s="1"/>
  <c r="E70" i="1" a="1"/>
  <c r="E70" i="1" s="1"/>
  <c r="D70" i="1" a="1"/>
  <c r="D70" i="1" s="1"/>
  <c r="C70" i="1" a="1"/>
  <c r="C70" i="1" s="1"/>
  <c r="G69" i="1" a="1"/>
  <c r="G69" i="1" s="1"/>
  <c r="F69" i="1" a="1"/>
  <c r="F69" i="1" s="1"/>
  <c r="E69" i="1" a="1"/>
  <c r="E69" i="1" s="1"/>
  <c r="D69" i="1" a="1"/>
  <c r="D69" i="1" s="1"/>
  <c r="C69" i="1" a="1"/>
  <c r="C69" i="1" s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G67" i="1" a="1"/>
  <c r="G67" i="1" s="1"/>
  <c r="F67" i="1" a="1"/>
  <c r="F67" i="1" s="1"/>
  <c r="E67" i="1" a="1"/>
  <c r="E67" i="1" s="1"/>
  <c r="D67" i="1" a="1"/>
  <c r="D67" i="1" s="1"/>
  <c r="C67" i="1" a="1"/>
  <c r="C67" i="1" s="1"/>
  <c r="G66" i="1" a="1"/>
  <c r="G66" i="1" s="1"/>
  <c r="F66" i="1" a="1"/>
  <c r="F66" i="1" s="1"/>
  <c r="E66" i="1" a="1"/>
  <c r="E66" i="1" s="1"/>
  <c r="D66" i="1" a="1"/>
  <c r="D66" i="1" s="1"/>
  <c r="C66" i="1" a="1"/>
  <c r="C66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AG61" i="1"/>
  <c r="G61" i="1" a="1"/>
  <c r="G61" i="1" s="1"/>
  <c r="F61" i="1"/>
  <c r="F61" i="1" a="1"/>
  <c r="E61" i="1"/>
  <c r="E61" i="1" a="1"/>
  <c r="D61" i="1"/>
  <c r="D61" i="1" a="1"/>
  <c r="C61" i="1" a="1"/>
  <c r="C61" i="1" s="1"/>
  <c r="AG60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AG59" i="1"/>
  <c r="G59" i="1" a="1"/>
  <c r="G59" i="1" s="1"/>
  <c r="F59" i="1" a="1"/>
  <c r="F59" i="1" s="1"/>
  <c r="E59" i="1"/>
  <c r="E59" i="1" a="1"/>
  <c r="D59" i="1"/>
  <c r="D59" i="1" a="1"/>
  <c r="C59" i="1"/>
  <c r="C59" i="1" a="1"/>
  <c r="AG58" i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AG57" i="1"/>
  <c r="G57" i="1" a="1"/>
  <c r="G57" i="1" s="1"/>
  <c r="F57" i="1" a="1"/>
  <c r="F57" i="1" s="1"/>
  <c r="E57" i="1" a="1"/>
  <c r="E57" i="1" s="1"/>
  <c r="D57" i="1"/>
  <c r="D57" i="1" a="1"/>
  <c r="C57" i="1"/>
  <c r="C57" i="1" a="1"/>
  <c r="AG56" i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AG55" i="1"/>
  <c r="G55" i="1"/>
  <c r="G55" i="1" a="1"/>
  <c r="F55" i="1" a="1"/>
  <c r="F55" i="1" s="1"/>
  <c r="E55" i="1" a="1"/>
  <c r="E55" i="1" s="1"/>
  <c r="D55" i="1" a="1"/>
  <c r="D55" i="1" s="1"/>
  <c r="C55" i="1"/>
  <c r="C55" i="1" a="1"/>
  <c r="AG54" i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AG53" i="1"/>
  <c r="G53" i="1"/>
  <c r="G53" i="1" a="1"/>
  <c r="F53" i="1"/>
  <c r="F53" i="1" a="1"/>
  <c r="E53" i="1" a="1"/>
  <c r="E53" i="1" s="1"/>
  <c r="D53" i="1" a="1"/>
  <c r="D53" i="1" s="1"/>
  <c r="C53" i="1" a="1"/>
  <c r="C53" i="1" s="1"/>
  <c r="AG52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AG51" i="1"/>
  <c r="G51" i="1"/>
  <c r="G51" i="1" a="1"/>
  <c r="F51" i="1"/>
  <c r="F51" i="1" a="1"/>
  <c r="E51" i="1"/>
  <c r="E51" i="1" a="1"/>
  <c r="D51" i="1" a="1"/>
  <c r="D51" i="1" s="1"/>
  <c r="C51" i="1" a="1"/>
  <c r="C51" i="1" s="1"/>
  <c r="AG50" i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AG49" i="1"/>
  <c r="G49" i="1" a="1"/>
  <c r="G49" i="1" s="1"/>
  <c r="F49" i="1"/>
  <c r="F49" i="1" a="1"/>
  <c r="E49" i="1"/>
  <c r="E49" i="1" a="1"/>
  <c r="D49" i="1"/>
  <c r="D49" i="1" a="1"/>
  <c r="C49" i="1" a="1"/>
  <c r="C49" i="1" s="1"/>
  <c r="AG48" i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AG47" i="1"/>
  <c r="G47" i="1" a="1"/>
  <c r="G47" i="1" s="1"/>
  <c r="F47" i="1" a="1"/>
  <c r="F47" i="1" s="1"/>
  <c r="E47" i="1"/>
  <c r="E47" i="1" a="1"/>
  <c r="D47" i="1"/>
  <c r="D47" i="1" a="1"/>
  <c r="C47" i="1"/>
  <c r="C47" i="1" a="1"/>
  <c r="AG46" i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AG45" i="1"/>
  <c r="G45" i="1" a="1"/>
  <c r="G45" i="1" s="1"/>
  <c r="F45" i="1" a="1"/>
  <c r="F45" i="1" s="1"/>
  <c r="E45" i="1" a="1"/>
  <c r="E45" i="1" s="1"/>
  <c r="D45" i="1"/>
  <c r="D45" i="1" a="1"/>
  <c r="C45" i="1"/>
  <c r="C45" i="1" a="1"/>
  <c r="AG44" i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AG43" i="1"/>
  <c r="G43" i="1"/>
  <c r="G43" i="1" a="1"/>
  <c r="F43" i="1" a="1"/>
  <c r="F43" i="1" s="1"/>
  <c r="E43" i="1" a="1"/>
  <c r="E43" i="1" s="1"/>
  <c r="D43" i="1" a="1"/>
  <c r="D43" i="1" s="1"/>
  <c r="C43" i="1"/>
  <c r="C43" i="1" a="1"/>
  <c r="AG42" i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AG41" i="1"/>
  <c r="G41" i="1"/>
  <c r="G41" i="1" a="1"/>
  <c r="F41" i="1"/>
  <c r="F41" i="1" a="1"/>
  <c r="E41" i="1" a="1"/>
  <c r="E41" i="1" s="1"/>
  <c r="D41" i="1" a="1"/>
  <c r="D41" i="1" s="1"/>
  <c r="C41" i="1" a="1"/>
  <c r="C41" i="1" s="1"/>
  <c r="AG40" i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AG39" i="1"/>
  <c r="G39" i="1"/>
  <c r="G39" i="1" a="1"/>
  <c r="F39" i="1"/>
  <c r="F39" i="1" a="1"/>
  <c r="E39" i="1"/>
  <c r="E39" i="1" a="1"/>
  <c r="D39" i="1" a="1"/>
  <c r="D39" i="1" s="1"/>
  <c r="C39" i="1" a="1"/>
  <c r="C39" i="1" s="1"/>
  <c r="AG38" i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AG37" i="1"/>
  <c r="G37" i="1" a="1"/>
  <c r="G37" i="1" s="1"/>
  <c r="F37" i="1"/>
  <c r="F37" i="1" a="1"/>
  <c r="E37" i="1"/>
  <c r="E37" i="1" a="1"/>
  <c r="D37" i="1"/>
  <c r="D37" i="1" a="1"/>
  <c r="C37" i="1" a="1"/>
  <c r="C37" i="1" s="1"/>
  <c r="AG36" i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AG35" i="1"/>
  <c r="G35" i="1" a="1"/>
  <c r="G35" i="1" s="1"/>
  <c r="F35" i="1" a="1"/>
  <c r="F35" i="1" s="1"/>
  <c r="E35" i="1"/>
  <c r="E35" i="1" a="1"/>
  <c r="D35" i="1"/>
  <c r="D35" i="1" a="1"/>
  <c r="C35" i="1"/>
  <c r="C35" i="1" a="1"/>
  <c r="AG34" i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AG33" i="1"/>
  <c r="G33" i="1" a="1"/>
  <c r="G33" i="1" s="1"/>
  <c r="F33" i="1" a="1"/>
  <c r="F33" i="1" s="1"/>
  <c r="E33" i="1" a="1"/>
  <c r="E33" i="1" s="1"/>
  <c r="D33" i="1"/>
  <c r="D33" i="1" a="1"/>
  <c r="C33" i="1"/>
  <c r="C33" i="1" a="1"/>
  <c r="AG32" i="1"/>
  <c r="G32" i="1" a="1"/>
  <c r="G32" i="1" s="1"/>
  <c r="F32" i="1" a="1"/>
  <c r="F32" i="1" s="1"/>
  <c r="E32" i="1" a="1"/>
  <c r="E32" i="1" s="1"/>
  <c r="D32" i="1" a="1"/>
  <c r="D32" i="1" s="1"/>
  <c r="C32" i="1"/>
  <c r="C32" i="1" a="1"/>
  <c r="AG31" i="1"/>
  <c r="G31" i="1"/>
  <c r="G31" i="1" a="1"/>
  <c r="F31" i="1" a="1"/>
  <c r="F31" i="1" s="1"/>
  <c r="E31" i="1" a="1"/>
  <c r="E31" i="1" s="1"/>
  <c r="D31" i="1" a="1"/>
  <c r="D31" i="1" s="1"/>
  <c r="C31" i="1"/>
  <c r="C31" i="1" a="1"/>
  <c r="AG30" i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AG29" i="1"/>
  <c r="G29" i="1"/>
  <c r="G29" i="1" a="1"/>
  <c r="F29" i="1"/>
  <c r="F29" i="1" a="1"/>
  <c r="E29" i="1" a="1"/>
  <c r="E29" i="1" s="1"/>
  <c r="D29" i="1" a="1"/>
  <c r="D29" i="1" s="1"/>
  <c r="C29" i="1" a="1"/>
  <c r="C29" i="1" s="1"/>
  <c r="AG28" i="1"/>
  <c r="G28" i="1"/>
  <c r="G28" i="1" a="1"/>
  <c r="F28" i="1" a="1"/>
  <c r="F28" i="1" s="1"/>
  <c r="E28" i="1" a="1"/>
  <c r="E28" i="1" s="1"/>
  <c r="D28" i="1" a="1"/>
  <c r="D28" i="1" s="1"/>
  <c r="C28" i="1" a="1"/>
  <c r="C28" i="1" s="1"/>
  <c r="AG27" i="1"/>
  <c r="G27" i="1"/>
  <c r="G27" i="1" a="1"/>
  <c r="F27" i="1"/>
  <c r="F27" i="1" a="1"/>
  <c r="E27" i="1"/>
  <c r="E27" i="1" a="1"/>
  <c r="D27" i="1" a="1"/>
  <c r="D27" i="1" s="1"/>
  <c r="C27" i="1" a="1"/>
  <c r="C27" i="1" s="1"/>
  <c r="AG26" i="1"/>
  <c r="G26" i="1" a="1"/>
  <c r="G26" i="1" s="1"/>
  <c r="F26" i="1"/>
  <c r="F26" i="1" a="1"/>
  <c r="E26" i="1" a="1"/>
  <c r="E26" i="1" s="1"/>
  <c r="D26" i="1" a="1"/>
  <c r="D26" i="1" s="1"/>
  <c r="C26" i="1" a="1"/>
  <c r="C26" i="1" s="1"/>
  <c r="AG25" i="1"/>
  <c r="G25" i="1" a="1"/>
  <c r="G25" i="1" s="1"/>
  <c r="F25" i="1"/>
  <c r="F25" i="1" a="1"/>
  <c r="E25" i="1"/>
  <c r="E25" i="1" a="1"/>
  <c r="D25" i="1"/>
  <c r="D25" i="1" a="1"/>
  <c r="C25" i="1" a="1"/>
  <c r="C25" i="1" s="1"/>
  <c r="AG24" i="1"/>
  <c r="G24" i="1" a="1"/>
  <c r="G24" i="1" s="1"/>
  <c r="F24" i="1" a="1"/>
  <c r="F24" i="1" s="1"/>
  <c r="E24" i="1"/>
  <c r="E24" i="1" a="1"/>
  <c r="D24" i="1" a="1"/>
  <c r="D24" i="1" s="1"/>
  <c r="C24" i="1" a="1"/>
  <c r="C24" i="1" s="1"/>
  <c r="AG23" i="1"/>
  <c r="G23" i="1" a="1"/>
  <c r="G23" i="1" s="1"/>
  <c r="F23" i="1" a="1"/>
  <c r="F23" i="1" s="1"/>
  <c r="E23" i="1"/>
  <c r="E23" i="1" a="1"/>
  <c r="D23" i="1"/>
  <c r="D23" i="1" a="1"/>
  <c r="C23" i="1"/>
  <c r="C23" i="1" a="1"/>
  <c r="AG114" i="1" l="1"/>
  <c r="AG113" i="1"/>
  <c r="AG1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<sst xmlns="http://schemas.openxmlformats.org/spreadsheetml/2006/main" count="112" uniqueCount="61">
  <si>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</si>
  <si>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</si>
  <si>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</si>
  <si>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</si>
  <si>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</si>
  <si>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</si>
  <si>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</si>
  <si>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</si>
  <si>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>шоссе - критериум 20-40 км</t>
  </si>
  <si>
    <t>Юноши 15-16 лет</t>
  </si>
  <si>
    <t>МЕСТО ПРОВЕДЕНИЯ: г. Самара</t>
  </si>
  <si>
    <t xml:space="preserve">НАЧАЛО ГОНКИ: 12ч 00м </t>
  </si>
  <si>
    <t>№ ВРВС: 0080721811С</t>
  </si>
  <si>
    <t>ДАТА ПРОВЕДЕНИЯ: 21 июля 2025 года</t>
  </si>
  <si>
    <t>ОКОНЧАНИЕ ГОНКИ: 12ч 50м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</si>
  <si>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</si>
  <si>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</si>
  <si>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</si>
  <si>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</si>
  <si>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стадион Солидарность Самара Арена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</si>
  <si>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</si>
  <si>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</si>
  <si>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</si>
  <si>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</si>
  <si>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</si>
  <si>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</si>
  <si>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</si>
  <si>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</si>
  <si>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</si>
  <si>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 xml:space="preserve">1,6 км/20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</si>
  <si>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</si>
  <si>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</si>
  <si>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</si>
  <si>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</si>
  <si>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</si>
  <si>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</si>
  <si>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</si>
  <si>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</si>
  <si>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</si>
  <si>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</si>
  <si>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</si>
  <si>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</si>
  <si>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</si>
  <si>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</si>
  <si>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</si>
  <si>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</si>
  <si>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+22+ 25,0</t>
  </si>
  <si>
    <t>Субъектов РФ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</si>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</sst>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4" fontId="10" fillId="0" borderId="0" xfId="1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3" fillId="0" borderId="0" xfId="3" applyNumberFormat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4">
    <cellStyle name="Обычный" xfId="0" builtinId="0"/>
    <cellStyle name="Обычный 2" xfId="1" xr:uid="{612D05D7-3848-4ECA-9A2D-F94F35B2843C}"/>
    <cellStyle name="Обычный_ID4938_RS_1" xfId="3" xr:uid="{3CC42C36-BB3C-4907-A220-A8FCB9E82BEA}"/>
    <cellStyle name="Обычный_Стартовый протокол Смирнов_20101106_Results" xfId="2" xr:uid="{4777EBF4-4C25-448B-95AA-28FF02E084A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D96C2-DE7E-4DF5-9AB0-F3109B60B27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55854" cy="1035349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908987</xdr:colOff>
      <xdr:row>3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B90CFA5-56ED-41F1-9C43-913A3670AA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638" y="43544"/>
          <a:ext cx="1635699" cy="1034143"/>
        </a:xfrm>
        <a:prstGeom prst="rect">
          <a:avLst/>
        </a:prstGeom>
      </xdr:spPr>
    </xdr:pic>
    <xdr:clientData/>
  </xdr:twoCellAnchor>
  <xdr:twoCellAnchor editAs="oneCell">
    <xdr:from>
      <xdr:col>33</xdr:col>
      <xdr:colOff>208642</xdr:colOff>
      <xdr:row>0</xdr:row>
      <xdr:rowOff>217554</xdr:rowOff>
    </xdr:from>
    <xdr:to>
      <xdr:col>34</xdr:col>
      <xdr:colOff>542660</xdr:colOff>
      <xdr:row>4</xdr:row>
      <xdr:rowOff>3393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EBE15FF9-9629-44D0-9938-58A4EDFD69D6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342" y="217554"/>
          <a:ext cx="1064268" cy="110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34</xdr:col>
      <xdr:colOff>989373</xdr:colOff>
      <xdr:row>0</xdr:row>
      <xdr:rowOff>0</xdr:rowOff>
    </xdr:from>
    <xdr:to>
      <xdr:col>35</xdr:col>
      <xdr:colOff>961572</xdr:colOff>
      <xdr:row>6</xdr:row>
      <xdr:rowOff>366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E5C8BB7A-F0DB-4D77-A920-0201FAFD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323" y="0"/>
          <a:ext cx="981849" cy="168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1487714</xdr:colOff>
      <xdr:row>120</xdr:row>
      <xdr:rowOff>133938</xdr:rowOff>
    </xdr:from>
    <xdr:to>
      <xdr:col>9</xdr:col>
      <xdr:colOff>907</xdr:colOff>
      <xdr:row>124</xdr:row>
      <xdr:rowOff>147545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B4A1D71-FFD1-4988-B71C-658A5131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664" y="31756938"/>
          <a:ext cx="722993" cy="67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52709</xdr:colOff>
      <xdr:row>120</xdr:row>
      <xdr:rowOff>114431</xdr:rowOff>
    </xdr:from>
    <xdr:to>
      <xdr:col>35</xdr:col>
      <xdr:colOff>613003</xdr:colOff>
      <xdr:row>126</xdr:row>
      <xdr:rowOff>125803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B0FD44BB-7CF3-4294-BAF8-82C6D779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4309" y="31737431"/>
          <a:ext cx="560294" cy="100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506398</xdr:colOff>
      <xdr:row>120</xdr:row>
      <xdr:rowOff>81643</xdr:rowOff>
    </xdr:from>
    <xdr:to>
      <xdr:col>32</xdr:col>
      <xdr:colOff>657411</xdr:colOff>
      <xdr:row>125</xdr:row>
      <xdr:rowOff>24505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226492CA-7F51-4CF3-8B13-5376D826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348" y="31704643"/>
          <a:ext cx="1160663" cy="768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  <cell r="G2" t="str">
            <v>МБУДО СШОР № 8 Динамо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  <cell r="G3" t="str">
            <v>ГБУ ДО "КСШОР №1"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  <cell r="G4" t="str">
            <v>СШОР №15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  <cell r="G5" t="str">
            <v>СШОР №15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  <cell r="G6" t="str">
            <v>СШОР №15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  <cell r="G7" t="str">
            <v>СШОР №15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  <cell r="G16" t="str">
            <v>СШОР №15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  <cell r="G17" t="str">
            <v>МБУДО СШ №9 «Велотол»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  <cell r="G18" t="str">
            <v>МБУДО СШ №9 «Велотол»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  <cell r="G19" t="str">
            <v>МБУДО СШ №9 «Велотол»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  <cell r="G20" t="str">
            <v>ОГКУ ДО СШОР "ОЛИМПИЕЦ" клуб "Байкал-ДВ",  Усолье-Сибирское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  <cell r="G21" t="str">
            <v>ОГКУ ДО СШОР "ОЛИМПИЕЦ" клуб "Байкал-ДВ",  Усолье-Сибирское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  <cell r="G22" t="str">
            <v>ОГКУ ДО СШОР "ОЛИМПИЕЦ" клуб "Байкал-ДВ",  Усолье-Сибирское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  <cell r="G23" t="str">
            <v>ОГКУ ДО СШОР "ОЛИМПИЕЦ" клуб "Байкал-ДВ",  Усолье-Сибирское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  <cell r="G24" t="str">
            <v xml:space="preserve">СПб ГБУ ДО СШОР «ШВСМ по велоспорту и триатлону»  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  <cell r="G25" t="str">
            <v xml:space="preserve">СПб ГБУ ДО СШОР «ШВСМ по велоспорту и триатлону»  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  <cell r="G26" t="str">
            <v xml:space="preserve">СПб ГБУ ДО СШОР «ШВСМ по велоспорту и триатлону»  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  <cell r="G27" t="str">
            <v xml:space="preserve">СПб ГБУ ДО СШОР «ШВСМ по велоспорту и триатлону»  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  <cell r="G28" t="str">
            <v xml:space="preserve">СПб ГБУ ДО СШОР «ШВСМ по велоспорту и триатлону»  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  <cell r="G29" t="str">
            <v xml:space="preserve">СПб ГБУ ДО СШОР «ШВСМ по велоспорту и триатлону»  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  <cell r="G30" t="str">
            <v xml:space="preserve">СПб ГБУ ДО СШОР «ШВСМ по велоспорту и триатлону»  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  <cell r="G32" t="str">
            <v>СПб ГБУ ДО СШОР Петродворцового  района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  <cell r="G33" t="str">
            <v>СПб ГБУ ДО СШОР Петродворцового  района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  <cell r="G34" t="str">
            <v>СПб ГБУ ДО СШОР Петродворцового  района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  <cell r="G35" t="str">
            <v>ГБУ ДО СШОР им. Коренькова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  <cell r="G36" t="str">
            <v>ГБОУ ШИ «Олимпийский Резерв»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  <cell r="G37" t="str">
            <v>ГБОУ ШИ «Олимпийский Резерв»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  <cell r="G38" t="str">
            <v>ГБОУ ШИ «Олимпийский Резерв»-Тверь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  <cell r="G39" t="str">
            <v>СПб ГБУ ДО СШОР Петродворцового района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  <cell r="G40" t="str">
            <v>ГБУДО "СШОР № 1" Забайкальского края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  <cell r="G41" t="str">
            <v>ГБУДО "СШОР № 1" Забайкальского края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  <cell r="G42" t="str">
            <v>МБУ ДО СШ №4 г.Пензы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  <cell r="G43" t="str">
            <v>ГАУ ДО СО "Комплексная спортивная школа ОР"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  <cell r="G45" t="str">
            <v>ГБУ ДО "МГФСО"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  <cell r="G46" t="str">
            <v>ГБУ ДО "МГФСО"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  <cell r="G47" t="str">
            <v>ГБУ ДО "МГФСО"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  <cell r="G48" t="str">
            <v>ГБУ ДО СО «СШОР НГ»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  <cell r="G49" t="str">
            <v>МАУ ДО «СШ г. Пугачёва»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  <cell r="G50" t="str">
            <v>МБУДО СШОР № 8 Динамо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  <cell r="G51" t="str">
            <v>МБУДО СШОР № 8 Динамо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  <cell r="G52" t="str">
            <v>МБУДО СШОР № 8 Динамо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  <cell r="G53" t="str">
            <v>МБУДО СШОР № 8 Динамо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>КМС</v>
          </cell>
          <cell r="F54" t="str">
            <v>Воронежская область</v>
          </cell>
          <cell r="G54" t="str">
            <v>МБУДО СШОР № 8 Динамо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  <cell r="G55" t="str">
            <v>МБУДО СШОР № 8 Динамо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  <cell r="G56" t="str">
            <v>МБУДО СШОР № 8 Динамо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  <cell r="G57" t="str">
            <v>ГБУ ДО "КСШОР №1"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  <cell r="G58" t="str">
            <v>ГБУ ДО "КСШОР №1"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  <cell r="G59" t="str">
            <v>СШОР №15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  <cell r="G60" t="str">
            <v>СШОР №15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  <cell r="G61" t="str">
            <v>СШОР №15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  <cell r="G62" t="str">
            <v>СШОР №15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  <cell r="G63" t="str">
            <v>ГАУ ДО СО СШОР 7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  <cell r="G64" t="str">
            <v>ГАУ ДО СО СШОР 7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  <cell r="G65" t="str">
            <v>ГАУ ДО СО СШОР 7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  <cell r="G66" t="str">
            <v>ГАУ ДО СО СШОР 7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  <cell r="G67" t="str">
            <v>ГАУ ДО СО СШОР 7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  <cell r="G68" t="str">
            <v>ГАУ ДО СО СШОР 7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  <cell r="G69" t="str">
            <v>ГАУ ДО СО СШОР 7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  <cell r="G70" t="str">
            <v>ГАУ ДО СО СШОР 7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  <cell r="G71" t="str">
            <v>ГАУ ДО СО СШОР 7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  <cell r="G72" t="str">
            <v>МБУДО СШ №9 «Велотол»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  <cell r="G73" t="str">
            <v>МБУДО СШ №9 «Велотол»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  <cell r="G74" t="str">
            <v>СШОР №15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  <cell r="G75" t="str">
            <v>СШОР №15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  <cell r="G76" t="str">
            <v>СШОР №15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  <cell r="G77" t="str">
            <v>ГАУ ДО СО СШОР 7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  <cell r="G78" t="str">
            <v>ГАУ ДО СО СШОР 7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  <cell r="G79" t="str">
            <v>ГАУ ДО СО СШОР 7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  <cell r="G80" t="str">
            <v>ГАУ ДО СО СШОР 7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  <cell r="G81" t="str">
            <v>ГАУ ДО СО СШОР 7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  <cell r="G82" t="str">
            <v>ГБОУ СО ДО ОСШ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  <cell r="G83" t="str">
            <v>МБУДО СШ №9 «Велотол»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  <cell r="G84" t="str">
            <v>МБУДО СШ №9 «Велотол»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  <cell r="G85" t="str">
            <v>МБУДО СШ №9 «Велотол»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  <cell r="G86" t="str">
            <v>МБУДО СШОР №9 «Велотол»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  <cell r="G87" t="str">
            <v>ГБОУ СО ДО ОСШ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  <cell r="G88" t="str">
            <v>ГБОУ СО ДО ОСШ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  <cell r="G89" t="str">
            <v>СШОР 15 г.-Южный город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  <cell r="G90" t="str">
            <v>ЦДО ОЦ "Южный город"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  <cell r="G91" t="str">
            <v>ОГКУ ДО СШОР "ОЛИМПИЕЦ" клуб "Байкал-ДВ",  Усолье-Сибирское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  <cell r="G92" t="str">
            <v>МБУ ШР СШ Юность г.Шелехов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  <cell r="G93" t="str">
            <v>ОГКУ ДО СШОР "ОЛИМПИЕЦ" клуб "Байкал-ДВ",  Усолье-Сибирское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  <cell r="G97" t="str">
            <v>МАУ ДО "СШОР Волна" МО БР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  <cell r="G98" t="str">
            <v>МКУ ДО СШ "Олимп"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  <cell r="G99" t="str">
            <v>МАУ ДО "СШОР Волна" МО БР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  <cell r="G100" t="str">
            <v>МАУ ДО "СШОР Волна" МО БР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  <cell r="G102" t="str">
            <v xml:space="preserve">СПб ГБУ ДО СШОР «ШВСМ по велоспорту и триатлону»  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  <cell r="G104" t="str">
            <v xml:space="preserve">СПб ГБУ ДО СШОР «ШВСМ по велоспорту и триатлону»  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  <cell r="G106" t="str">
            <v>СПб ГБУ ДО СШОР «ШВСМ по велоспорту и триатлону»-Татарстан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  <cell r="G107" t="str">
            <v xml:space="preserve">СПб ГБУ ДО СШОР «ШВСМ по велоспорту и триатлону»  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  <cell r="G108" t="str">
            <v xml:space="preserve">СПб ГБУ ДО СШОР «ШВСМ по велоспорту и триатлону»  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  <cell r="G110" t="str">
            <v xml:space="preserve">СПб ГБУ ДО СШОР «ШВСМ по велоспорту и триатлону»  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  <cell r="G111" t="str">
            <v xml:space="preserve">СПб ГБУ ДО СШОР «ШВСМ по велоспорту и триатлону»  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  <cell r="G112" t="str">
            <v xml:space="preserve">СПб ГБУ ДО СШОР «ШВСМ по велоспорту и триатлону»  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  <cell r="G113" t="str">
            <v>МБУ ДО СШ №3 г.Арзамас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  <cell r="G114" t="str">
            <v>МБУ ДО СШ №3 г.Арзамас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  <cell r="G115" t="str">
            <v>МБУ ДО СШ "Выксунец" г.Выкса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  <cell r="G116" t="str">
            <v>МБУ ДО СШ "Выксунец" г.Выкса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  <cell r="G117" t="str">
            <v>МБУ ДО СШ №3 г.Арзамас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  <cell r="G118" t="str">
            <v>МАУ ДО СШ №2 г.Тюмени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  <cell r="G119" t="str">
            <v>МАУ ДО СШ №2 г.Тюмени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  <cell r="G120" t="str">
            <v>МАУ ДО СШ №2 г.Тюмени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  <cell r="G121" t="str">
            <v>МАУ ДО СШ №2 г.Тюмени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  <cell r="G122" t="str">
            <v>МАУ ДО СШ №2 г.Тюмени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  <cell r="G123" t="str">
            <v>РОО "Федерация велосипедного спорта УО"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  <cell r="G124" t="str">
            <v>РОО "Федерация велосипедного спорта УО"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  <cell r="G126" t="str">
            <v>ГБУ ДО "МГФСО"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  <cell r="G130" t="str">
            <v>ГБУ ДО "МГФСО"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  <cell r="G131" t="str">
            <v>МБУ ДО СШ "Выксунец" г.Выкса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  <cell r="G132" t="str">
            <v>ГБУ ДО СО «СШОР НГ»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  <cell r="G133" t="str">
            <v>ГБУ ДО СО «СШОР НГ»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  <cell r="G134" t="str">
            <v>ГБУ ДО СО «СШОР НГ»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  <cell r="G135" t="str">
            <v>ГБУ ДО СО «СШОР НГ»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  <cell r="G136" t="str">
            <v>МАУ ДО «СШ г. Пугачёва»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  <cell r="G137" t="str">
            <v>МБУ ДО СШ "Выксунец" г.Выкса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  <cell r="G138" t="str">
            <v>МБУ ДО СШОР "Импульс" им. И.Н.Валиахметова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  <cell r="G139" t="str">
            <v>МБУ ДО СШОР "Импульс" им. И.Н.Валиахметова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  <cell r="G140" t="str">
            <v>МБУ ДО СШОР "Импульс" им. И.Н.Валиахметова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AF51-8990-436A-8BA5-A979676A9BBC}">
  <sheetPr>
    <pageSetUpPr fitToPage="1"/>
  </sheetPr>
  <dimension ref="A1:AJ126"/>
  <sheetViews>
    <sheetView tabSelected="1" zoomScale="70" zoomScaleNormal="70" zoomScaleSheetLayoutView="53" workbookViewId="0">
      <selection activeCell="O17" sqref="O17"/>
    </sheetView>
  </sheetViews>
  <sheetFormatPr defaultColWidth="9.1796875" defaultRowHeight="13" x14ac:dyDescent="0.25"/>
  <cols>
    <col min="1" max="1" width="7" style="2" customWidth="1"/>
    <col min="2" max="2" width="7.81640625" style="9" customWidth="1"/>
    <col min="3" max="3" width="16.1796875" style="9" customWidth="1"/>
    <col min="4" max="4" width="37.26953125" style="2" customWidth="1"/>
    <col min="5" max="5" width="13.54296875" style="28" customWidth="1"/>
    <col min="6" max="6" width="8.81640625" style="2" customWidth="1"/>
    <col min="7" max="7" width="24.54296875" style="2" customWidth="1"/>
    <col min="8" max="17" width="3.54296875" style="2" customWidth="1"/>
    <col min="18" max="27" width="3.54296875" style="2" hidden="1" customWidth="1"/>
    <col min="28" max="31" width="3.453125" style="2" hidden="1" customWidth="1"/>
    <col min="32" max="32" width="14.453125" style="2" customWidth="1"/>
    <col min="33" max="33" width="11.453125" style="2" customWidth="1"/>
    <col min="34" max="34" width="10.453125" style="2" customWidth="1"/>
    <col min="35" max="35" width="14.453125" style="2" customWidth="1"/>
    <col min="36" max="36" width="18.54296875" style="2" customWidth="1"/>
    <col min="37" max="16384" width="9.1796875" style="2"/>
  </cols>
  <sheetData>
    <row r="1" spans="1:36" ht="26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6.1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2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2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5" x14ac:dyDescent="0.2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3" t="s">
        <v>12</v>
      </c>
    </row>
    <row r="14" spans="1:36" ht="15.5" x14ac:dyDescent="0.2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 t="s">
        <v>15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/>
      <c r="AJ14" s="13" t="s">
        <v>15</v>
      </c>
    </row>
    <row r="15" spans="1:36" ht="14.5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x14ac:dyDescent="0.25">
      <c r="A16" s="16" t="s">
        <v>18</v>
      </c>
      <c r="B16" s="17"/>
      <c r="C16" s="17"/>
      <c r="D16" s="16"/>
      <c r="E16" s="18"/>
      <c r="F16" s="16"/>
      <c r="G16" s="19"/>
      <c r="H16" s="20" t="s">
        <v>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4.5" x14ac:dyDescent="0.25">
      <c r="A17" s="16" t="s">
        <v>20</v>
      </c>
      <c r="B17" s="17"/>
      <c r="C17" s="17"/>
      <c r="D17" s="16"/>
      <c r="E17" s="21"/>
      <c r="F17" s="16"/>
      <c r="G17" s="22" t="s">
        <v>21</v>
      </c>
      <c r="H17" s="23" t="s">
        <v>22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4.5" x14ac:dyDescent="0.25">
      <c r="A18" s="16" t="s">
        <v>23</v>
      </c>
      <c r="B18" s="17"/>
      <c r="C18" s="17"/>
      <c r="D18" s="24"/>
      <c r="E18" s="18"/>
      <c r="F18" s="16"/>
      <c r="G18" s="22" t="s">
        <v>24</v>
      </c>
      <c r="H18" s="23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.5" x14ac:dyDescent="0.25">
      <c r="A19" s="16" t="s">
        <v>26</v>
      </c>
      <c r="B19" s="17"/>
      <c r="C19" s="17"/>
      <c r="D19" s="24"/>
      <c r="E19" s="21"/>
      <c r="F19" s="16"/>
      <c r="G19" s="22" t="s">
        <v>27</v>
      </c>
      <c r="H19" s="25" t="s">
        <v>28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>
        <v>32</v>
      </c>
      <c r="AH19" s="7"/>
      <c r="AJ19" s="27" t="s">
        <v>29</v>
      </c>
    </row>
    <row r="20" spans="1:36" ht="9.75" customHeight="1" x14ac:dyDescent="0.25">
      <c r="G20" s="29"/>
    </row>
    <row r="21" spans="1:36" s="16" customFormat="1" ht="21.75" customHeight="1" x14ac:dyDescent="0.25">
      <c r="A21" s="14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14" t="s">
        <v>37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30" t="s">
        <v>38</v>
      </c>
      <c r="AG21" s="30" t="s">
        <v>39</v>
      </c>
      <c r="AH21" s="30" t="s">
        <v>40</v>
      </c>
      <c r="AI21" s="32" t="s">
        <v>41</v>
      </c>
      <c r="AJ21" s="32" t="s">
        <v>42</v>
      </c>
    </row>
    <row r="22" spans="1:36" s="16" customFormat="1" ht="18" customHeight="1" x14ac:dyDescent="0.25">
      <c r="A22" s="14"/>
      <c r="B22" s="30"/>
      <c r="C22" s="30"/>
      <c r="D22" s="30"/>
      <c r="E22" s="31"/>
      <c r="F22" s="30"/>
      <c r="G22" s="30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33">
        <v>13</v>
      </c>
      <c r="U22" s="33">
        <v>14</v>
      </c>
      <c r="V22" s="33">
        <v>15</v>
      </c>
      <c r="W22" s="33">
        <v>16</v>
      </c>
      <c r="X22" s="33">
        <v>17</v>
      </c>
      <c r="Y22" s="33">
        <v>18</v>
      </c>
      <c r="Z22" s="33">
        <v>19</v>
      </c>
      <c r="AA22" s="33">
        <v>20</v>
      </c>
      <c r="AB22" s="33">
        <v>21</v>
      </c>
      <c r="AC22" s="33">
        <v>22</v>
      </c>
      <c r="AD22" s="33">
        <v>23</v>
      </c>
      <c r="AE22" s="33">
        <v>24</v>
      </c>
      <c r="AF22" s="30"/>
      <c r="AG22" s="30"/>
      <c r="AH22" s="30"/>
      <c r="AI22" s="32"/>
      <c r="AJ22" s="32"/>
    </row>
    <row r="23" spans="1:36" s="39" customFormat="1" ht="20.5" customHeight="1" x14ac:dyDescent="0.25">
      <c r="A23" s="34">
        <v>1</v>
      </c>
      <c r="B23" s="26">
        <v>80</v>
      </c>
      <c r="C23" s="35" t="str" cm="1">
        <f t="array" ref="C23">INDEX([1]base!$A$2:$G$178,MATCH($B23,[1]base!$A$2:$A$178,0),COLUMN()-1)</f>
        <v>101 422 933 24</v>
      </c>
      <c r="D23" s="36" t="str" cm="1">
        <f t="array" ref="D23">INDEX([1]base!$A$2:$G$178,MATCH($B23,[1]base!$A$2:$A$178,0),COLUMN()-1)</f>
        <v>ПЕТУХОВ Максим Александрович</v>
      </c>
      <c r="E23" s="37" cm="1">
        <f t="array" ref="E23">INDEX([1]base!$A$2:$G$178,MATCH($B23,[1]base!$A$2:$A$178,0),COLUMN()-1)</f>
        <v>40387</v>
      </c>
      <c r="F23" s="34" t="str" cm="1">
        <f t="array" ref="F23">INDEX([1]base!$A$2:$G$178,MATCH($B23,[1]base!$A$2:$A$178,0),COLUMN()-1)</f>
        <v>КМС</v>
      </c>
      <c r="G23" s="34" t="str" cm="1">
        <f t="array" ref="G23">INDEX([1]base!$A$2:$G$178,MATCH($B23,[1]base!$A$2:$A$178,0),COLUMN()-1)</f>
        <v>Санкт-Петербург</v>
      </c>
      <c r="H23" s="38"/>
      <c r="I23" s="38"/>
      <c r="J23" s="38"/>
      <c r="K23" s="38"/>
      <c r="L23" s="38">
        <v>5</v>
      </c>
      <c r="M23" s="38">
        <v>5</v>
      </c>
      <c r="N23" s="38">
        <v>5</v>
      </c>
      <c r="O23" s="38">
        <v>5</v>
      </c>
      <c r="P23" s="38">
        <v>5</v>
      </c>
      <c r="Q23" s="38">
        <v>3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F23" s="38">
        <v>2</v>
      </c>
      <c r="AG23" s="38">
        <f t="shared" ref="AG23:AG61" si="0">SUM(H23:AE23)</f>
        <v>28</v>
      </c>
      <c r="AH23" s="38"/>
      <c r="AI23" s="26"/>
      <c r="AJ23" s="26"/>
    </row>
    <row r="24" spans="1:36" s="39" customFormat="1" ht="20.5" customHeight="1" x14ac:dyDescent="0.25">
      <c r="A24" s="34">
        <v>2</v>
      </c>
      <c r="B24" s="26">
        <v>1</v>
      </c>
      <c r="C24" s="35" t="str" cm="1">
        <f t="array" ref="C24">INDEX([1]base!$A$2:$G$178,MATCH($B24,[1]base!$A$2:$A$178,0),COLUMN()-1)</f>
        <v>101 438 430 01</v>
      </c>
      <c r="D24" s="36" t="str" cm="1">
        <f t="array" ref="D24">INDEX([1]base!$A$2:$G$178,MATCH($B24,[1]base!$A$2:$A$178,0),COLUMN()-1)</f>
        <v>АГАПОВ Максим Олегович</v>
      </c>
      <c r="E24" s="37" cm="1">
        <f t="array" ref="E24">INDEX([1]base!$A$2:$G$178,MATCH($B24,[1]base!$A$2:$A$178,0),COLUMN()-1)</f>
        <v>39843</v>
      </c>
      <c r="F24" s="34" t="str" cm="1">
        <f t="array" ref="F24">INDEX([1]base!$A$2:$G$178,MATCH($B24,[1]base!$A$2:$A$178,0),COLUMN()-1)</f>
        <v>КМС</v>
      </c>
      <c r="G24" s="34" t="str" cm="1">
        <f t="array" ref="G24">INDEX([1]base!$A$2:$G$178,MATCH($B24,[1]base!$A$2:$A$178,0),COLUMN()-1)</f>
        <v>Воронежская область</v>
      </c>
      <c r="H24" s="38"/>
      <c r="I24" s="38"/>
      <c r="J24" s="38">
        <v>5</v>
      </c>
      <c r="K24" s="38"/>
      <c r="L24" s="38">
        <v>3</v>
      </c>
      <c r="M24" s="38">
        <v>2</v>
      </c>
      <c r="N24" s="38">
        <v>3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F24" s="38">
        <v>22</v>
      </c>
      <c r="AG24" s="38">
        <f t="shared" si="0"/>
        <v>13</v>
      </c>
      <c r="AH24" s="38"/>
      <c r="AI24" s="26"/>
      <c r="AJ24" s="26"/>
    </row>
    <row r="25" spans="1:36" s="39" customFormat="1" ht="20.5" customHeight="1" x14ac:dyDescent="0.25">
      <c r="A25" s="34">
        <v>3</v>
      </c>
      <c r="B25" s="26">
        <v>121</v>
      </c>
      <c r="C25" s="34" t="str" cm="1">
        <f t="array" ref="C25">INDEX([1]base!$A$2:$G$178,MATCH($B25,[1]base!$A$2:$A$178,0),COLUMN()-1)</f>
        <v>101 391 753 78</v>
      </c>
      <c r="D25" s="36" t="str" cm="1">
        <f t="array" ref="D25">INDEX([1]base!$A$2:$G$178,MATCH($B25,[1]base!$A$2:$A$178,0),COLUMN()-1)</f>
        <v>ГАММЕРШМИДТ Антон Александрович</v>
      </c>
      <c r="E25" s="37" cm="1">
        <f t="array" ref="E25">INDEX([1]base!$A$2:$G$178,MATCH($B25,[1]base!$A$2:$A$178,0),COLUMN()-1)</f>
        <v>39878</v>
      </c>
      <c r="F25" s="34" t="str" cm="1">
        <f t="array" ref="F25">INDEX([1]base!$A$2:$G$178,MATCH($B25,[1]base!$A$2:$A$178,0),COLUMN()-1)</f>
        <v>КМС</v>
      </c>
      <c r="G25" s="34" t="str" cm="1">
        <f t="array" ref="G25">INDEX([1]base!$A$2:$G$178,MATCH($B25,[1]base!$A$2:$A$178,0),COLUMN()-1)</f>
        <v>Москва</v>
      </c>
      <c r="H25" s="38">
        <v>2</v>
      </c>
      <c r="I25" s="38"/>
      <c r="J25" s="38"/>
      <c r="K25" s="38">
        <v>5</v>
      </c>
      <c r="L25" s="38"/>
      <c r="M25" s="38"/>
      <c r="N25" s="38"/>
      <c r="O25" s="38"/>
      <c r="P25" s="38">
        <v>2</v>
      </c>
      <c r="Q25" s="38">
        <v>2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F25" s="38">
        <v>3</v>
      </c>
      <c r="AG25" s="38">
        <f t="shared" si="0"/>
        <v>11</v>
      </c>
      <c r="AH25" s="38"/>
      <c r="AI25" s="26"/>
      <c r="AJ25" s="26"/>
    </row>
    <row r="26" spans="1:36" s="39" customFormat="1" ht="23.15" customHeight="1" x14ac:dyDescent="0.25">
      <c r="A26" s="34">
        <v>4</v>
      </c>
      <c r="B26" s="26">
        <v>75</v>
      </c>
      <c r="C26" s="35" t="str" cm="1">
        <f t="array" ref="C26">INDEX([1]base!$A$2:$G$178,MATCH($B26,[1]base!$A$2:$A$178,0),COLUMN()-1)</f>
        <v>101 372 722 59</v>
      </c>
      <c r="D26" s="36" t="str" cm="1">
        <f t="array" ref="D26">INDEX([1]base!$A$2:$G$178,MATCH($B26,[1]base!$A$2:$A$178,0),COLUMN()-1)</f>
        <v>СКОРНЯКОВ Борис Алексеевич</v>
      </c>
      <c r="E26" s="37" cm="1">
        <f t="array" ref="E26">INDEX([1]base!$A$2:$G$178,MATCH($B26,[1]base!$A$2:$A$178,0),COLUMN()-1)</f>
        <v>39956</v>
      </c>
      <c r="F26" s="34" t="str" cm="1">
        <f t="array" ref="F26">INDEX([1]base!$A$2:$G$178,MATCH($B26,[1]base!$A$2:$A$178,0),COLUMN()-1)</f>
        <v>КМС</v>
      </c>
      <c r="G26" s="34" t="str" cm="1">
        <f t="array" ref="G26">INDEX([1]base!$A$2:$G$178,MATCH($B26,[1]base!$A$2:$A$178,0),COLUMN()-1)</f>
        <v>Санкт-Петербург</v>
      </c>
      <c r="H26" s="38">
        <v>5</v>
      </c>
      <c r="I26" s="38"/>
      <c r="J26" s="38">
        <v>3</v>
      </c>
      <c r="K26" s="38"/>
      <c r="L26" s="38">
        <v>1</v>
      </c>
      <c r="M26" s="38">
        <v>1</v>
      </c>
      <c r="N26" s="38"/>
      <c r="O26" s="38">
        <v>1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F26" s="38">
        <v>25</v>
      </c>
      <c r="AG26" s="38">
        <f t="shared" si="0"/>
        <v>11</v>
      </c>
      <c r="AH26" s="38"/>
      <c r="AI26" s="26"/>
      <c r="AJ26" s="26"/>
    </row>
    <row r="27" spans="1:36" s="39" customFormat="1" ht="23.15" customHeight="1" x14ac:dyDescent="0.25">
      <c r="A27" s="34">
        <v>5</v>
      </c>
      <c r="B27" s="26">
        <v>77</v>
      </c>
      <c r="C27" s="35" t="str" cm="1">
        <f t="array" ref="C27">INDEX([1]base!$A$2:$G$178,MATCH($B27,[1]base!$A$2:$A$178,0),COLUMN()-1)</f>
        <v>101 448 629 15</v>
      </c>
      <c r="D27" s="36" t="str" cm="1">
        <f t="array" ref="D27">INDEX([1]base!$A$2:$G$178,MATCH($B27,[1]base!$A$2:$A$178,0),COLUMN()-1)</f>
        <v>ЯЦИНА Артем Романович</v>
      </c>
      <c r="E27" s="37" cm="1">
        <f t="array" ref="E27">INDEX([1]base!$A$2:$G$178,MATCH($B27,[1]base!$A$2:$A$178,0),COLUMN()-1)</f>
        <v>40126</v>
      </c>
      <c r="F27" s="34" t="str" cm="1">
        <f t="array" ref="F27">INDEX([1]base!$A$2:$G$178,MATCH($B27,[1]base!$A$2:$A$178,0),COLUMN()-1)</f>
        <v>КМС</v>
      </c>
      <c r="G27" s="34" t="str" cm="1">
        <f t="array" ref="G27">INDEX([1]base!$A$2:$G$178,MATCH($B27,[1]base!$A$2:$A$178,0),COLUMN()-1)</f>
        <v>Санкт-Петербург</v>
      </c>
      <c r="H27" s="38"/>
      <c r="I27" s="38"/>
      <c r="J27" s="38"/>
      <c r="K27" s="38"/>
      <c r="L27" s="38">
        <v>2</v>
      </c>
      <c r="M27" s="38"/>
      <c r="N27" s="38"/>
      <c r="O27" s="38"/>
      <c r="P27" s="38">
        <v>3</v>
      </c>
      <c r="Q27" s="38">
        <v>5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F27" s="38">
        <v>1</v>
      </c>
      <c r="AG27" s="38">
        <f t="shared" si="0"/>
        <v>10</v>
      </c>
      <c r="AH27" s="38"/>
      <c r="AI27" s="26"/>
      <c r="AJ27" s="26"/>
    </row>
    <row r="28" spans="1:36" s="39" customFormat="1" ht="23.15" customHeight="1" x14ac:dyDescent="0.25">
      <c r="A28" s="34">
        <v>6</v>
      </c>
      <c r="B28" s="26">
        <v>78</v>
      </c>
      <c r="C28" s="35" t="str" cm="1">
        <f t="array" ref="C28">INDEX([1]base!$A$2:$G$178,MATCH($B28,[1]base!$A$2:$A$178,0),COLUMN()-1)</f>
        <v>101 480 516 86</v>
      </c>
      <c r="D28" s="36" t="str" cm="1">
        <f t="array" ref="D28">INDEX([1]base!$A$2:$G$178,MATCH($B28,[1]base!$A$2:$A$178,0),COLUMN()-1)</f>
        <v>ЗЫРЯНОВ Кирилл Никитович</v>
      </c>
      <c r="E28" s="37" cm="1">
        <f t="array" ref="E28">INDEX([1]base!$A$2:$G$178,MATCH($B28,[1]base!$A$2:$A$178,0),COLUMN()-1)</f>
        <v>40324</v>
      </c>
      <c r="F28" s="34" t="str" cm="1">
        <f t="array" ref="F28">INDEX([1]base!$A$2:$G$178,MATCH($B28,[1]base!$A$2:$A$178,0),COLUMN()-1)</f>
        <v>КМС</v>
      </c>
      <c r="G28" s="34" t="str" cm="1">
        <f t="array" ref="G28">INDEX([1]base!$A$2:$G$178,MATCH($B28,[1]base!$A$2:$A$178,0),COLUMN()-1)</f>
        <v>Санкт-Петербург</v>
      </c>
      <c r="H28" s="38"/>
      <c r="I28" s="38">
        <v>5</v>
      </c>
      <c r="J28" s="38"/>
      <c r="K28" s="38"/>
      <c r="L28" s="38"/>
      <c r="M28" s="38">
        <v>3</v>
      </c>
      <c r="N28" s="38">
        <v>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F28" s="38">
        <v>7</v>
      </c>
      <c r="AG28" s="38">
        <f t="shared" si="0"/>
        <v>9</v>
      </c>
      <c r="AH28" s="38"/>
      <c r="AI28" s="26"/>
      <c r="AJ28" s="26"/>
    </row>
    <row r="29" spans="1:36" s="39" customFormat="1" ht="23.15" customHeight="1" x14ac:dyDescent="0.25">
      <c r="A29" s="34">
        <v>7</v>
      </c>
      <c r="B29" s="26">
        <v>74</v>
      </c>
      <c r="C29" s="35" t="str" cm="1">
        <f t="array" ref="C29">INDEX([1]base!$A$2:$G$178,MATCH($B29,[1]base!$A$2:$A$178,0),COLUMN()-1)</f>
        <v>101 373 063 12</v>
      </c>
      <c r="D29" s="36" t="str" cm="1">
        <f t="array" ref="D29">INDEX([1]base!$A$2:$G$178,MATCH($B29,[1]base!$A$2:$A$178,0),COLUMN()-1)</f>
        <v>СМИРНОВ Андрей Николаевич</v>
      </c>
      <c r="E29" s="37" cm="1">
        <f t="array" ref="E29">INDEX([1]base!$A$2:$G$178,MATCH($B29,[1]base!$A$2:$A$178,0),COLUMN()-1)</f>
        <v>39974</v>
      </c>
      <c r="F29" s="34" t="str" cm="1">
        <f t="array" ref="F29">INDEX([1]base!$A$2:$G$178,MATCH($B29,[1]base!$A$2:$A$178,0),COLUMN()-1)</f>
        <v>КМС</v>
      </c>
      <c r="G29" s="34" t="str" cm="1">
        <f t="array" ref="G29">INDEX([1]base!$A$2:$G$178,MATCH($B29,[1]base!$A$2:$A$178,0),COLUMN()-1)</f>
        <v>Санкт-Петербург</v>
      </c>
      <c r="H29" s="38"/>
      <c r="I29" s="38">
        <v>3</v>
      </c>
      <c r="J29" s="38">
        <v>1</v>
      </c>
      <c r="K29" s="38">
        <v>3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F29" s="38">
        <v>26</v>
      </c>
      <c r="AG29" s="38">
        <f t="shared" si="0"/>
        <v>7</v>
      </c>
      <c r="AH29" s="38"/>
      <c r="AI29" s="26"/>
      <c r="AJ29" s="26"/>
    </row>
    <row r="30" spans="1:36" s="39" customFormat="1" ht="23.15" customHeight="1" x14ac:dyDescent="0.25">
      <c r="A30" s="34">
        <v>8</v>
      </c>
      <c r="B30" s="26">
        <v>83</v>
      </c>
      <c r="C30" s="35" t="str" cm="1">
        <f t="array" ref="C30">INDEX([1]base!$A$2:$G$178,MATCH($B30,[1]base!$A$2:$A$178,0),COLUMN()-1)</f>
        <v>101 565 517 18</v>
      </c>
      <c r="D30" s="36" t="str" cm="1">
        <f t="array" ref="D30">INDEX([1]base!$A$2:$G$178,MATCH($B30,[1]base!$A$2:$A$178,0),COLUMN()-1)</f>
        <v>МИХЕЕВ Арсений Анатольевич</v>
      </c>
      <c r="E30" s="37" cm="1">
        <f t="array" ref="E30">INDEX([1]base!$A$2:$G$178,MATCH($B30,[1]base!$A$2:$A$178,0),COLUMN()-1)</f>
        <v>40578</v>
      </c>
      <c r="F30" s="34" t="str" cm="1">
        <f t="array" ref="F30">INDEX([1]base!$A$2:$G$178,MATCH($B30,[1]base!$A$2:$A$178,0),COLUMN()-1)</f>
        <v>1 СР</v>
      </c>
      <c r="G30" s="34" t="str" cm="1">
        <f t="array" ref="G30">INDEX([1]base!$A$2:$G$178,MATCH($B30,[1]base!$A$2:$A$178,0),COLUMN()-1)</f>
        <v>Санкт-Петербург</v>
      </c>
      <c r="H30" s="38"/>
      <c r="I30" s="38">
        <v>2</v>
      </c>
      <c r="J30" s="38"/>
      <c r="K30" s="38"/>
      <c r="L30" s="38"/>
      <c r="M30" s="38"/>
      <c r="N30" s="38"/>
      <c r="O30" s="38"/>
      <c r="P30" s="38">
        <v>1</v>
      </c>
      <c r="Q30" s="38">
        <v>1</v>
      </c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F30" s="38">
        <v>4</v>
      </c>
      <c r="AG30" s="38">
        <f t="shared" si="0"/>
        <v>4</v>
      </c>
      <c r="AH30" s="38"/>
      <c r="AI30" s="26"/>
      <c r="AJ30" s="26"/>
    </row>
    <row r="31" spans="1:36" s="39" customFormat="1" ht="23.15" customHeight="1" x14ac:dyDescent="0.25">
      <c r="A31" s="34">
        <v>9</v>
      </c>
      <c r="B31" s="26">
        <v>120</v>
      </c>
      <c r="C31" s="35" t="str" cm="1">
        <f t="array" ref="C31">INDEX([1]base!$A$2:$G$178,MATCH($B31,[1]base!$A$2:$A$178,0),COLUMN()-1)</f>
        <v>101 299 028 85</v>
      </c>
      <c r="D31" s="36" t="str" cm="1">
        <f t="array" ref="D31">INDEX([1]base!$A$2:$G$178,MATCH($B31,[1]base!$A$2:$A$178,0),COLUMN()-1)</f>
        <v>БОРТНИК Степан Алексеевич</v>
      </c>
      <c r="E31" s="37" cm="1">
        <f t="array" ref="E31">INDEX([1]base!$A$2:$G$178,MATCH($B31,[1]base!$A$2:$A$178,0),COLUMN()-1)</f>
        <v>40113</v>
      </c>
      <c r="F31" s="34" t="str" cm="1">
        <f t="array" ref="F31">INDEX([1]base!$A$2:$G$178,MATCH($B31,[1]base!$A$2:$A$178,0),COLUMN()-1)</f>
        <v>КМС</v>
      </c>
      <c r="G31" s="34" t="str" cm="1">
        <f t="array" ref="G31">INDEX([1]base!$A$2:$G$178,MATCH($B31,[1]base!$A$2:$A$178,0),COLUMN()-1)</f>
        <v>Москва</v>
      </c>
      <c r="H31" s="38"/>
      <c r="I31" s="38"/>
      <c r="J31" s="38"/>
      <c r="K31" s="38"/>
      <c r="L31" s="38"/>
      <c r="M31" s="38"/>
      <c r="N31" s="38"/>
      <c r="O31" s="38">
        <v>3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F31" s="38">
        <v>23</v>
      </c>
      <c r="AG31" s="38">
        <f t="shared" si="0"/>
        <v>3</v>
      </c>
      <c r="AH31" s="38"/>
      <c r="AI31" s="26"/>
      <c r="AJ31" s="26"/>
    </row>
    <row r="32" spans="1:36" s="39" customFormat="1" ht="23.15" customHeight="1" x14ac:dyDescent="0.25">
      <c r="A32" s="34">
        <v>10</v>
      </c>
      <c r="B32" s="26">
        <v>107</v>
      </c>
      <c r="C32" s="35" t="str" cm="1">
        <f t="array" ref="C32">INDEX([1]base!$A$2:$G$178,MATCH($B32,[1]base!$A$2:$A$178,0),COLUMN()-1)</f>
        <v>101 254 235 09</v>
      </c>
      <c r="D32" s="36" t="str" cm="1">
        <f t="array" ref="D32">INDEX([1]base!$A$2:$G$178,MATCH($B32,[1]base!$A$2:$A$178,0),COLUMN()-1)</f>
        <v>ЖАВОРОНКОВ Кирилл Юрьевич</v>
      </c>
      <c r="E32" s="37" cm="1">
        <f t="array" ref="E32">INDEX([1]base!$A$2:$G$178,MATCH($B32,[1]base!$A$2:$A$178,0),COLUMN()-1)</f>
        <v>40131</v>
      </c>
      <c r="F32" s="34" t="str" cm="1">
        <f t="array" ref="F32">INDEX([1]base!$A$2:$G$178,MATCH($B32,[1]base!$A$2:$A$178,0),COLUMN()-1)</f>
        <v>КМС</v>
      </c>
      <c r="G32" s="34" t="str" cm="1">
        <f t="array" ref="G32">INDEX([1]base!$A$2:$G$178,MATCH($B32,[1]base!$A$2:$A$178,0),COLUMN()-1)</f>
        <v>Нижегородская область</v>
      </c>
      <c r="H32" s="38"/>
      <c r="I32" s="38"/>
      <c r="J32" s="38"/>
      <c r="K32" s="38">
        <v>2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F32" s="38">
        <v>14</v>
      </c>
      <c r="AG32" s="38">
        <f t="shared" si="0"/>
        <v>2</v>
      </c>
      <c r="AH32" s="38"/>
      <c r="AI32" s="26"/>
      <c r="AJ32" s="26"/>
    </row>
    <row r="33" spans="1:36" s="39" customFormat="1" ht="23.15" customHeight="1" x14ac:dyDescent="0.25">
      <c r="A33" s="34">
        <v>11</v>
      </c>
      <c r="B33" s="26">
        <v>85</v>
      </c>
      <c r="C33" s="35" t="str" cm="1">
        <f t="array" ref="C33">INDEX([1]base!$A$2:$G$178,MATCH($B33,[1]base!$A$2:$A$178,0),COLUMN()-1)</f>
        <v>101 458 602 94</v>
      </c>
      <c r="D33" s="36" t="str" cm="1">
        <f t="array" ref="D33">INDEX([1]base!$A$2:$G$178,MATCH($B33,[1]base!$A$2:$A$178,0),COLUMN()-1)</f>
        <v>ФОМЕНКО Тимофей Константинович</v>
      </c>
      <c r="E33" s="37" cm="1">
        <f t="array" ref="E33">INDEX([1]base!$A$2:$G$178,MATCH($B33,[1]base!$A$2:$A$178,0),COLUMN()-1)</f>
        <v>40755</v>
      </c>
      <c r="F33" s="34" t="str" cm="1">
        <f t="array" ref="F33">INDEX([1]base!$A$2:$G$178,MATCH($B33,[1]base!$A$2:$A$178,0),COLUMN()-1)</f>
        <v>1 СР</v>
      </c>
      <c r="G33" s="34" t="str" cm="1">
        <f t="array" ref="G33">INDEX([1]base!$A$2:$G$178,MATCH($B33,[1]base!$A$2:$A$178,0),COLUMN()-1)</f>
        <v>Санкт-Петербург</v>
      </c>
      <c r="H33" s="38"/>
      <c r="I33" s="38"/>
      <c r="J33" s="38"/>
      <c r="K33" s="38"/>
      <c r="L33" s="38"/>
      <c r="M33" s="38"/>
      <c r="N33" s="38"/>
      <c r="O33" s="38">
        <v>2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F33" s="38">
        <v>18</v>
      </c>
      <c r="AG33" s="38">
        <f t="shared" si="0"/>
        <v>2</v>
      </c>
      <c r="AH33" s="38"/>
      <c r="AI33" s="26"/>
      <c r="AJ33" s="26"/>
    </row>
    <row r="34" spans="1:36" s="39" customFormat="1" ht="23.15" customHeight="1" x14ac:dyDescent="0.25">
      <c r="A34" s="34">
        <v>12</v>
      </c>
      <c r="B34" s="26">
        <v>5</v>
      </c>
      <c r="C34" s="35" t="str" cm="1">
        <f t="array" ref="C34">INDEX([1]base!$A$2:$G$178,MATCH($B34,[1]base!$A$2:$A$178,0),COLUMN()-1)</f>
        <v>101 440 987 36</v>
      </c>
      <c r="D34" s="36" t="str" cm="1">
        <f t="array" ref="D34">INDEX([1]base!$A$2:$G$178,MATCH($B34,[1]base!$A$2:$A$178,0),COLUMN()-1)</f>
        <v>ШИКИН Александр Дмитриевич</v>
      </c>
      <c r="E34" s="37" cm="1">
        <f t="array" ref="E34">INDEX([1]base!$A$2:$G$178,MATCH($B34,[1]base!$A$2:$A$178,0),COLUMN()-1)</f>
        <v>40450</v>
      </c>
      <c r="F34" s="34" t="str" cm="1">
        <f t="array" ref="F34">INDEX([1]base!$A$2:$G$178,MATCH($B34,[1]base!$A$2:$A$178,0),COLUMN()-1)</f>
        <v>КМС</v>
      </c>
      <c r="G34" s="34" t="str" cm="1">
        <f t="array" ref="G34">INDEX([1]base!$A$2:$G$178,MATCH($B34,[1]base!$A$2:$A$178,0),COLUMN()-1)</f>
        <v>Воронежская область</v>
      </c>
      <c r="H34" s="38"/>
      <c r="I34" s="38"/>
      <c r="J34" s="38">
        <v>2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F34" s="38">
        <v>30</v>
      </c>
      <c r="AG34" s="38">
        <f t="shared" si="0"/>
        <v>2</v>
      </c>
      <c r="AH34" s="38"/>
      <c r="AI34" s="26"/>
      <c r="AJ34" s="26"/>
    </row>
    <row r="35" spans="1:36" s="39" customFormat="1" ht="23.15" customHeight="1" x14ac:dyDescent="0.25">
      <c r="A35" s="34">
        <v>13</v>
      </c>
      <c r="B35" s="26">
        <v>79</v>
      </c>
      <c r="C35" s="35" t="str" cm="1">
        <f t="array" ref="C35">INDEX([1]base!$A$2:$G$178,MATCH($B35,[1]base!$A$2:$A$178,0),COLUMN()-1)</f>
        <v>101 326 077 71</v>
      </c>
      <c r="D35" s="36" t="str" cm="1">
        <f t="array" ref="D35">INDEX([1]base!$A$2:$G$178,MATCH($B35,[1]base!$A$2:$A$178,0),COLUMN()-1)</f>
        <v>КОНСТАНТИНОВ Феликс Антонович</v>
      </c>
      <c r="E35" s="37" cm="1">
        <f t="array" ref="E35">INDEX([1]base!$A$2:$G$178,MATCH($B35,[1]base!$A$2:$A$178,0),COLUMN()-1)</f>
        <v>40255</v>
      </c>
      <c r="F35" s="34" t="str" cm="1">
        <f t="array" ref="F35">INDEX([1]base!$A$2:$G$178,MATCH($B35,[1]base!$A$2:$A$178,0),COLUMN()-1)</f>
        <v>КМС</v>
      </c>
      <c r="G35" s="34" t="str" cm="1">
        <f t="array" ref="G35">INDEX([1]base!$A$2:$G$178,MATCH($B35,[1]base!$A$2:$A$178,0),COLUMN()-1)</f>
        <v>Санкт-Петербург</v>
      </c>
      <c r="H35" s="38"/>
      <c r="I35" s="38"/>
      <c r="J35" s="38"/>
      <c r="K35" s="38"/>
      <c r="L35" s="38"/>
      <c r="M35" s="38"/>
      <c r="N35" s="38">
        <v>2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F35" s="38">
        <v>31</v>
      </c>
      <c r="AG35" s="38">
        <f t="shared" si="0"/>
        <v>2</v>
      </c>
      <c r="AH35" s="38"/>
      <c r="AI35" s="26"/>
      <c r="AJ35" s="26"/>
    </row>
    <row r="36" spans="1:36" s="39" customFormat="1" ht="23.15" customHeight="1" x14ac:dyDescent="0.25">
      <c r="A36" s="34">
        <v>14</v>
      </c>
      <c r="B36" s="26">
        <v>21</v>
      </c>
      <c r="C36" s="35" t="str" cm="1">
        <f t="array" ref="C36">INDEX([1]base!$A$2:$G$178,MATCH($B36,[1]base!$A$2:$A$178,0),COLUMN()-1)</f>
        <v>101 436 896 19</v>
      </c>
      <c r="D36" s="36" t="str" cm="1">
        <f t="array" ref="D36">INDEX([1]base!$A$2:$G$178,MATCH($B36,[1]base!$A$2:$A$178,0),COLUMN()-1)</f>
        <v>ЧУГУРОВ Платон Павлович</v>
      </c>
      <c r="E36" s="37" cm="1">
        <f t="array" ref="E36">INDEX([1]base!$A$2:$G$178,MATCH($B36,[1]base!$A$2:$A$178,0),COLUMN()-1)</f>
        <v>40024</v>
      </c>
      <c r="F36" s="34" t="str" cm="1">
        <f t="array" ref="F36">INDEX([1]base!$A$2:$G$178,MATCH($B36,[1]base!$A$2:$A$178,0),COLUMN()-1)</f>
        <v>КМС</v>
      </c>
      <c r="G36" s="34" t="str" cm="1">
        <f t="array" ref="G36">INDEX([1]base!$A$2:$G$178,MATCH($B36,[1]base!$A$2:$A$178,0),COLUMN()-1)</f>
        <v>Самарская область</v>
      </c>
      <c r="H36" s="38"/>
      <c r="I36" s="38"/>
      <c r="J36" s="38"/>
      <c r="K36" s="38">
        <v>1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F36" s="38">
        <v>11</v>
      </c>
      <c r="AG36" s="38">
        <f t="shared" si="0"/>
        <v>1</v>
      </c>
      <c r="AH36" s="38"/>
      <c r="AI36" s="26"/>
      <c r="AJ36" s="26"/>
    </row>
    <row r="37" spans="1:36" s="39" customFormat="1" ht="23.15" customHeight="1" x14ac:dyDescent="0.25">
      <c r="A37" s="34">
        <v>15</v>
      </c>
      <c r="B37" s="26">
        <v>13</v>
      </c>
      <c r="C37" s="35" t="str" cm="1">
        <f t="array" ref="C37">INDEX([1]base!$A$2:$G$178,MATCH($B37,[1]base!$A$2:$A$178,0),COLUMN()-1)</f>
        <v>101 319 550 43</v>
      </c>
      <c r="D37" s="36" t="str" cm="1">
        <f t="array" ref="D37">INDEX([1]base!$A$2:$G$178,MATCH($B37,[1]base!$A$2:$A$178,0),COLUMN()-1)</f>
        <v>СУБЕЕВ Марат Ильнарович</v>
      </c>
      <c r="E37" s="37" cm="1">
        <f t="array" ref="E37">INDEX([1]base!$A$2:$G$178,MATCH($B37,[1]base!$A$2:$A$178,0),COLUMN()-1)</f>
        <v>39985</v>
      </c>
      <c r="F37" s="34" t="str" cm="1">
        <f t="array" ref="F37">INDEX([1]base!$A$2:$G$178,MATCH($B37,[1]base!$A$2:$A$178,0),COLUMN()-1)</f>
        <v>1 СР</v>
      </c>
      <c r="G37" s="34" t="str" cm="1">
        <f t="array" ref="G37">INDEX([1]base!$A$2:$G$178,MATCH($B37,[1]base!$A$2:$A$178,0),COLUMN()-1)</f>
        <v>Самарская область</v>
      </c>
      <c r="H37" s="38">
        <v>1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F37" s="38">
        <v>21</v>
      </c>
      <c r="AG37" s="38">
        <f t="shared" si="0"/>
        <v>1</v>
      </c>
      <c r="AH37" s="38"/>
      <c r="AI37" s="26"/>
      <c r="AJ37" s="26"/>
    </row>
    <row r="38" spans="1:36" s="39" customFormat="1" ht="23.15" customHeight="1" x14ac:dyDescent="0.25">
      <c r="A38" s="34">
        <v>16</v>
      </c>
      <c r="B38" s="26">
        <v>84</v>
      </c>
      <c r="C38" s="35" t="str" cm="1">
        <f t="array" ref="C38">INDEX([1]base!$A$2:$G$178,MATCH($B38,[1]base!$A$2:$A$178,0),COLUMN()-1)</f>
        <v>101 565 526 27</v>
      </c>
      <c r="D38" s="36" t="str" cm="1">
        <f t="array" ref="D38">INDEX([1]base!$A$2:$G$178,MATCH($B38,[1]base!$A$2:$A$178,0),COLUMN()-1)</f>
        <v>НОВОЛОДСКИЙ Дмитрий Юрьевич</v>
      </c>
      <c r="E38" s="37" cm="1">
        <f t="array" ref="E38">INDEX([1]base!$A$2:$G$178,MATCH($B38,[1]base!$A$2:$A$178,0),COLUMN()-1)</f>
        <v>40691</v>
      </c>
      <c r="F38" s="34" t="str" cm="1">
        <f t="array" ref="F38">INDEX([1]base!$A$2:$G$178,MATCH($B38,[1]base!$A$2:$A$178,0),COLUMN()-1)</f>
        <v>1 СР</v>
      </c>
      <c r="G38" s="34" t="str" cm="1">
        <f t="array" ref="G38">INDEX([1]base!$A$2:$G$178,MATCH($B38,[1]base!$A$2:$A$178,0),COLUMN()-1)</f>
        <v>Санкт-Петербург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F38" s="38">
        <v>5</v>
      </c>
      <c r="AG38" s="38">
        <f t="shared" si="0"/>
        <v>0</v>
      </c>
      <c r="AH38" s="38"/>
      <c r="AI38" s="26"/>
      <c r="AJ38" s="26"/>
    </row>
    <row r="39" spans="1:36" s="39" customFormat="1" ht="23.15" customHeight="1" x14ac:dyDescent="0.25">
      <c r="A39" s="34">
        <v>17</v>
      </c>
      <c r="B39" s="26">
        <v>61</v>
      </c>
      <c r="C39" s="35" t="str" cm="1">
        <f t="array" ref="C39">INDEX([1]base!$A$2:$G$178,MATCH($B39,[1]base!$A$2:$A$178,0),COLUMN()-1)</f>
        <v>101 501 689 16</v>
      </c>
      <c r="D39" s="36" t="str" cm="1">
        <f t="array" ref="D39">INDEX([1]base!$A$2:$G$178,MATCH($B39,[1]base!$A$2:$A$178,0),COLUMN()-1)</f>
        <v>БЛИНОВ Сергей Николаевич</v>
      </c>
      <c r="E39" s="37" cm="1">
        <f t="array" ref="E39">INDEX([1]base!$A$2:$G$178,MATCH($B39,[1]base!$A$2:$A$178,0),COLUMN()-1)</f>
        <v>40078</v>
      </c>
      <c r="F39" s="34" t="str" cm="1">
        <f t="array" ref="F39">INDEX([1]base!$A$2:$G$178,MATCH($B39,[1]base!$A$2:$A$178,0),COLUMN()-1)</f>
        <v>КМС</v>
      </c>
      <c r="G39" s="34" t="str" cm="1">
        <f t="array" ref="G39">INDEX([1]base!$A$2:$G$178,MATCH($B39,[1]base!$A$2:$A$178,0),COLUMN()-1)</f>
        <v>Иркутская область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F39" s="38">
        <v>6</v>
      </c>
      <c r="AG39" s="38">
        <f t="shared" si="0"/>
        <v>0</v>
      </c>
      <c r="AH39" s="38"/>
      <c r="AI39" s="26"/>
      <c r="AJ39" s="26"/>
    </row>
    <row r="40" spans="1:36" s="39" customFormat="1" ht="23.15" customHeight="1" x14ac:dyDescent="0.25">
      <c r="A40" s="34">
        <v>18</v>
      </c>
      <c r="B40" s="26">
        <v>73</v>
      </c>
      <c r="C40" s="35" t="str" cm="1">
        <f t="array" ref="C40">INDEX([1]base!$A$2:$G$178,MATCH($B40,[1]base!$A$2:$A$178,0),COLUMN()-1)</f>
        <v>101 375 398 19</v>
      </c>
      <c r="D40" s="36" t="str" cm="1">
        <f t="array" ref="D40">INDEX([1]base!$A$2:$G$178,MATCH($B40,[1]base!$A$2:$A$178,0),COLUMN()-1)</f>
        <v>ШЕВЯКОВ Игнат Сергеевич</v>
      </c>
      <c r="E40" s="37" cm="1">
        <f t="array" ref="E40">INDEX([1]base!$A$2:$G$178,MATCH($B40,[1]base!$A$2:$A$178,0),COLUMN()-1)</f>
        <v>40232</v>
      </c>
      <c r="F40" s="34" t="str" cm="1">
        <f t="array" ref="F40">INDEX([1]base!$A$2:$G$178,MATCH($B40,[1]base!$A$2:$A$178,0),COLUMN()-1)</f>
        <v>1 СР</v>
      </c>
      <c r="G40" s="34" t="str" cm="1">
        <f t="array" ref="G40">INDEX([1]base!$A$2:$G$178,MATCH($B40,[1]base!$A$2:$A$178,0),COLUMN()-1)</f>
        <v>Краснодарский край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F40" s="38">
        <v>8</v>
      </c>
      <c r="AG40" s="38">
        <f t="shared" si="0"/>
        <v>0</v>
      </c>
      <c r="AH40" s="38"/>
      <c r="AI40" s="26"/>
      <c r="AJ40" s="26"/>
    </row>
    <row r="41" spans="1:36" s="39" customFormat="1" ht="23.15" customHeight="1" x14ac:dyDescent="0.25">
      <c r="A41" s="34">
        <v>19</v>
      </c>
      <c r="B41" s="26">
        <v>130</v>
      </c>
      <c r="C41" s="35" t="str" cm="1">
        <f t="array" ref="C41">INDEX([1]base!$A$2:$G$178,MATCH($B41,[1]base!$A$2:$A$178,0),COLUMN()-1)</f>
        <v>101 336 044 47</v>
      </c>
      <c r="D41" s="36" t="str" cm="1">
        <f t="array" ref="D41">INDEX([1]base!$A$2:$G$178,MATCH($B41,[1]base!$A$2:$A$178,0),COLUMN()-1)</f>
        <v>ПРОКОФЬЕВ Даниэль Артемович</v>
      </c>
      <c r="E41" s="37" cm="1">
        <f t="array" ref="E41">INDEX([1]base!$A$2:$G$178,MATCH($B41,[1]base!$A$2:$A$178,0),COLUMN()-1)</f>
        <v>40084</v>
      </c>
      <c r="F41" s="34" t="str" cm="1">
        <f t="array" ref="F41">INDEX([1]base!$A$2:$G$178,MATCH($B41,[1]base!$A$2:$A$178,0),COLUMN()-1)</f>
        <v>1 СР</v>
      </c>
      <c r="G41" s="34" t="str" cm="1">
        <f t="array" ref="G41">INDEX([1]base!$A$2:$G$178,MATCH($B41,[1]base!$A$2:$A$178,0),COLUMN()-1)</f>
        <v>Саратовская область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F41" s="38">
        <v>9</v>
      </c>
      <c r="AG41" s="38">
        <f t="shared" si="0"/>
        <v>0</v>
      </c>
      <c r="AH41" s="38"/>
      <c r="AI41" s="26"/>
      <c r="AJ41" s="26"/>
    </row>
    <row r="42" spans="1:36" s="39" customFormat="1" ht="23.15" customHeight="1" x14ac:dyDescent="0.25">
      <c r="A42" s="34">
        <v>20</v>
      </c>
      <c r="B42" s="26">
        <v>15</v>
      </c>
      <c r="C42" s="35" t="str" cm="1">
        <f t="array" ref="C42">INDEX([1]base!$A$2:$G$178,MATCH($B42,[1]base!$A$2:$A$178,0),COLUMN()-1)</f>
        <v>101 485 278 95</v>
      </c>
      <c r="D42" s="36" t="str" cm="1">
        <f t="array" ref="D42">INDEX([1]base!$A$2:$G$178,MATCH($B42,[1]base!$A$2:$A$178,0),COLUMN()-1)</f>
        <v>ТИХАНОВ Демид Андреевич</v>
      </c>
      <c r="E42" s="37" cm="1">
        <f t="array" ref="E42">INDEX([1]base!$A$2:$G$178,MATCH($B42,[1]base!$A$2:$A$178,0),COLUMN()-1)</f>
        <v>40529</v>
      </c>
      <c r="F42" s="34" t="str" cm="1">
        <f t="array" ref="F42">INDEX([1]base!$A$2:$G$178,MATCH($B42,[1]base!$A$2:$A$178,0),COLUMN()-1)</f>
        <v>2 СР</v>
      </c>
      <c r="G42" s="34" t="str" cm="1">
        <f t="array" ref="G42">INDEX([1]base!$A$2:$G$178,MATCH($B42,[1]base!$A$2:$A$178,0),COLUMN()-1)</f>
        <v>Самарская область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F42" s="38">
        <v>10</v>
      </c>
      <c r="AG42" s="38">
        <f t="shared" si="0"/>
        <v>0</v>
      </c>
      <c r="AH42" s="38"/>
      <c r="AI42" s="26"/>
      <c r="AJ42" s="26"/>
    </row>
    <row r="43" spans="1:36" s="39" customFormat="1" ht="23.15" customHeight="1" x14ac:dyDescent="0.25">
      <c r="A43" s="34">
        <v>21</v>
      </c>
      <c r="B43" s="26">
        <v>23</v>
      </c>
      <c r="C43" s="35" t="str" cm="1">
        <f t="array" ref="C43">INDEX([1]base!$A$2:$G$178,MATCH($B43,[1]base!$A$2:$A$178,0),COLUMN()-1)</f>
        <v>101 436 589 03</v>
      </c>
      <c r="D43" s="36" t="str" cm="1">
        <f t="array" ref="D43">INDEX([1]base!$A$2:$G$178,MATCH($B43,[1]base!$A$2:$A$178,0),COLUMN()-1)</f>
        <v>КУЗНЕЦОВ Илья Сергеевич</v>
      </c>
      <c r="E43" s="37" cm="1">
        <f t="array" ref="E43">INDEX([1]base!$A$2:$G$178,MATCH($B43,[1]base!$A$2:$A$178,0),COLUMN()-1)</f>
        <v>39821</v>
      </c>
      <c r="F43" s="34" t="str" cm="1">
        <f t="array" ref="F43">INDEX([1]base!$A$2:$G$178,MATCH($B43,[1]base!$A$2:$A$178,0),COLUMN()-1)</f>
        <v>КМС</v>
      </c>
      <c r="G43" s="34" t="str" cm="1">
        <f t="array" ref="G43">INDEX([1]base!$A$2:$G$178,MATCH($B43,[1]base!$A$2:$A$178,0),COLUMN()-1)</f>
        <v>Самарская область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F43" s="38">
        <v>12</v>
      </c>
      <c r="AG43" s="38">
        <f t="shared" si="0"/>
        <v>0</v>
      </c>
      <c r="AH43" s="38"/>
      <c r="AI43" s="26"/>
      <c r="AJ43" s="26"/>
    </row>
    <row r="44" spans="1:36" s="39" customFormat="1" ht="23.15" customHeight="1" x14ac:dyDescent="0.25">
      <c r="A44" s="34">
        <v>22</v>
      </c>
      <c r="B44" s="26">
        <v>106</v>
      </c>
      <c r="C44" s="35" t="str" cm="1">
        <f t="array" ref="C44">INDEX([1]base!$A$2:$G$178,MATCH($B44,[1]base!$A$2:$A$178,0),COLUMN()-1)</f>
        <v>101 127 016 54</v>
      </c>
      <c r="D44" s="36" t="str" cm="1">
        <f t="array" ref="D44">INDEX([1]base!$A$2:$G$178,MATCH($B44,[1]base!$A$2:$A$178,0),COLUMN()-1)</f>
        <v>ПЫРКОВ Никита Владимирович</v>
      </c>
      <c r="E44" s="37" cm="1">
        <f t="array" ref="E44">INDEX([1]base!$A$2:$G$178,MATCH($B44,[1]base!$A$2:$A$178,0),COLUMN()-1)</f>
        <v>40086</v>
      </c>
      <c r="F44" s="34" t="str" cm="1">
        <f t="array" ref="F44">INDEX([1]base!$A$2:$G$178,MATCH($B44,[1]base!$A$2:$A$178,0),COLUMN()-1)</f>
        <v>КМС</v>
      </c>
      <c r="G44" s="34" t="str" cm="1">
        <f t="array" ref="G44">INDEX([1]base!$A$2:$G$178,MATCH($B44,[1]base!$A$2:$A$178,0),COLUMN()-1)</f>
        <v>Нижегородская область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F44" s="38">
        <v>13</v>
      </c>
      <c r="AG44" s="38">
        <f t="shared" si="0"/>
        <v>0</v>
      </c>
      <c r="AH44" s="38"/>
      <c r="AI44" s="26"/>
      <c r="AJ44" s="26"/>
    </row>
    <row r="45" spans="1:36" s="39" customFormat="1" ht="23.15" customHeight="1" x14ac:dyDescent="0.25">
      <c r="A45" s="34">
        <v>23</v>
      </c>
      <c r="B45" s="26">
        <v>81</v>
      </c>
      <c r="C45" s="35" t="str" cm="1">
        <f t="array" ref="C45">INDEX([1]base!$A$2:$G$178,MATCH($B45,[1]base!$A$2:$A$178,0),COLUMN()-1)</f>
        <v>101 480 842 24</v>
      </c>
      <c r="D45" s="36" t="str" cm="1">
        <f t="array" ref="D45">INDEX([1]base!$A$2:$G$178,MATCH($B45,[1]base!$A$2:$A$178,0),COLUMN()-1)</f>
        <v xml:space="preserve">СЫСОЕВ Игнат Алексеевич </v>
      </c>
      <c r="E45" s="37" cm="1">
        <f t="array" ref="E45">INDEX([1]base!$A$2:$G$178,MATCH($B45,[1]base!$A$2:$A$178,0),COLUMN()-1)</f>
        <v>40289</v>
      </c>
      <c r="F45" s="34" t="str" cm="1">
        <f t="array" ref="F45">INDEX([1]base!$A$2:$G$178,MATCH($B45,[1]base!$A$2:$A$178,0),COLUMN()-1)</f>
        <v>1 СР</v>
      </c>
      <c r="G45" s="34" t="str" cm="1">
        <f t="array" ref="G45">INDEX([1]base!$A$2:$G$178,MATCH($B45,[1]base!$A$2:$A$178,0),COLUMN()-1)</f>
        <v>Санкт-Петербург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F45" s="38">
        <v>15</v>
      </c>
      <c r="AG45" s="38">
        <f t="shared" si="0"/>
        <v>0</v>
      </c>
      <c r="AH45" s="38"/>
      <c r="AI45" s="26"/>
      <c r="AJ45" s="26"/>
    </row>
    <row r="46" spans="1:36" s="39" customFormat="1" ht="23.15" customHeight="1" x14ac:dyDescent="0.25">
      <c r="A46" s="34">
        <v>24</v>
      </c>
      <c r="B46" s="26">
        <v>129</v>
      </c>
      <c r="C46" s="35" t="str" cm="1">
        <f t="array" ref="C46">INDEX([1]base!$A$2:$G$178,MATCH($B46,[1]base!$A$2:$A$178,0),COLUMN()-1)</f>
        <v>101 336 816 43</v>
      </c>
      <c r="D46" s="36" t="str" cm="1">
        <f t="array" ref="D46">INDEX([1]base!$A$2:$G$178,MATCH($B46,[1]base!$A$2:$A$178,0),COLUMN()-1)</f>
        <v>КИРЖАНОВ Максим Анатольевич</v>
      </c>
      <c r="E46" s="37" cm="1">
        <f t="array" ref="E46">INDEX([1]base!$A$2:$G$178,MATCH($B46,[1]base!$A$2:$A$178,0),COLUMN()-1)</f>
        <v>39932</v>
      </c>
      <c r="F46" s="34" t="str" cm="1">
        <f t="array" ref="F46">INDEX([1]base!$A$2:$G$178,MATCH($B46,[1]base!$A$2:$A$178,0),COLUMN()-1)</f>
        <v>КМС</v>
      </c>
      <c r="G46" s="34" t="str" cm="1">
        <f t="array" ref="G46">INDEX([1]base!$A$2:$G$178,MATCH($B46,[1]base!$A$2:$A$178,0),COLUMN()-1)</f>
        <v>Саратовская область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F46" s="38">
        <v>16</v>
      </c>
      <c r="AG46" s="38">
        <f t="shared" si="0"/>
        <v>0</v>
      </c>
      <c r="AH46" s="38"/>
      <c r="AI46" s="26"/>
      <c r="AJ46" s="26"/>
    </row>
    <row r="47" spans="1:36" s="39" customFormat="1" ht="23.15" customHeight="1" x14ac:dyDescent="0.25">
      <c r="A47" s="34">
        <v>25</v>
      </c>
      <c r="B47" s="26">
        <v>64</v>
      </c>
      <c r="C47" s="35" t="str" cm="1">
        <f t="array" ref="C47">INDEX([1]base!$A$2:$G$178,MATCH($B47,[1]base!$A$2:$A$178,0),COLUMN()-1)</f>
        <v>101 534 704 51</v>
      </c>
      <c r="D47" s="36" t="str" cm="1">
        <f t="array" ref="D47">INDEX([1]base!$A$2:$G$178,MATCH($B47,[1]base!$A$2:$A$178,0),COLUMN()-1)</f>
        <v>ЖИЛКИН Илья Евгеньевич</v>
      </c>
      <c r="E47" s="37" cm="1">
        <f t="array" ref="E47">INDEX([1]base!$A$2:$G$178,MATCH($B47,[1]base!$A$2:$A$178,0),COLUMN()-1)</f>
        <v>40589</v>
      </c>
      <c r="F47" s="34" t="str" cm="1">
        <f t="array" ref="F47">INDEX([1]base!$A$2:$G$178,MATCH($B47,[1]base!$A$2:$A$178,0),COLUMN()-1)</f>
        <v>2 СР</v>
      </c>
      <c r="G47" s="34" t="str" cm="1">
        <f t="array" ref="G47">INDEX([1]base!$A$2:$G$178,MATCH($B47,[1]base!$A$2:$A$178,0),COLUMN()-1)</f>
        <v>Иркутская область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F47" s="38">
        <v>17</v>
      </c>
      <c r="AG47" s="38">
        <f t="shared" si="0"/>
        <v>0</v>
      </c>
      <c r="AH47" s="38"/>
      <c r="AI47" s="26"/>
      <c r="AJ47" s="26"/>
    </row>
    <row r="48" spans="1:36" s="39" customFormat="1" ht="23.15" customHeight="1" x14ac:dyDescent="0.25">
      <c r="A48" s="34">
        <v>26</v>
      </c>
      <c r="B48" s="26">
        <v>14</v>
      </c>
      <c r="C48" s="35" t="str" cm="1">
        <f t="array" ref="C48">INDEX([1]base!$A$2:$G$178,MATCH($B48,[1]base!$A$2:$A$178,0),COLUMN()-1)</f>
        <v>101 461 689 77</v>
      </c>
      <c r="D48" s="36" t="str" cm="1">
        <f t="array" ref="D48">INDEX([1]base!$A$2:$G$178,MATCH($B48,[1]base!$A$2:$A$178,0),COLUMN()-1)</f>
        <v>ШУКШИН Михаил Александрович</v>
      </c>
      <c r="E48" s="37" cm="1">
        <f t="array" ref="E48">INDEX([1]base!$A$2:$G$178,MATCH($B48,[1]base!$A$2:$A$178,0),COLUMN()-1)</f>
        <v>40438</v>
      </c>
      <c r="F48" s="34" t="str" cm="1">
        <f t="array" ref="F48">INDEX([1]base!$A$2:$G$178,MATCH($B48,[1]base!$A$2:$A$178,0),COLUMN()-1)</f>
        <v>2 СР</v>
      </c>
      <c r="G48" s="34" t="str" cm="1">
        <f t="array" ref="G48">INDEX([1]base!$A$2:$G$178,MATCH($B48,[1]base!$A$2:$A$178,0),COLUMN()-1)</f>
        <v>Самарская область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F48" s="38">
        <v>19</v>
      </c>
      <c r="AG48" s="38">
        <f t="shared" si="0"/>
        <v>0</v>
      </c>
      <c r="AH48" s="38"/>
      <c r="AI48" s="26"/>
      <c r="AJ48" s="26"/>
    </row>
    <row r="49" spans="1:36" s="39" customFormat="1" ht="23.15" customHeight="1" x14ac:dyDescent="0.25">
      <c r="A49" s="34">
        <v>27</v>
      </c>
      <c r="B49" s="26">
        <v>114</v>
      </c>
      <c r="C49" s="35" t="str" cm="1">
        <f t="array" ref="C49">INDEX([1]base!$A$2:$G$178,MATCH($B49,[1]base!$A$2:$A$178,0),COLUMN()-1)</f>
        <v>101 435 919 12</v>
      </c>
      <c r="D49" s="36" t="str" cm="1">
        <f t="array" ref="D49">INDEX([1]base!$A$2:$G$178,MATCH($B49,[1]base!$A$2:$A$178,0),COLUMN()-1)</f>
        <v>ШЕПЕЛИН Илья Васильевич</v>
      </c>
      <c r="E49" s="37" cm="1">
        <f t="array" ref="E49">INDEX([1]base!$A$2:$G$178,MATCH($B49,[1]base!$A$2:$A$178,0),COLUMN()-1)</f>
        <v>40314</v>
      </c>
      <c r="F49" s="34" t="str" cm="1">
        <f t="array" ref="F49">INDEX([1]base!$A$2:$G$178,MATCH($B49,[1]base!$A$2:$A$178,0),COLUMN()-1)</f>
        <v>КМС</v>
      </c>
      <c r="G49" s="34" t="str" cm="1">
        <f t="array" ref="G49">INDEX([1]base!$A$2:$G$178,MATCH($B49,[1]base!$A$2:$A$178,0),COLUMN()-1)</f>
        <v>Тюменская область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F49" s="38">
        <v>20</v>
      </c>
      <c r="AG49" s="38">
        <f t="shared" si="0"/>
        <v>0</v>
      </c>
      <c r="AH49" s="38"/>
      <c r="AI49" s="26"/>
      <c r="AJ49" s="26"/>
    </row>
    <row r="50" spans="1:36" s="39" customFormat="1" ht="23.15" customHeight="1" x14ac:dyDescent="0.25">
      <c r="A50" s="34">
        <v>28</v>
      </c>
      <c r="B50" s="26">
        <v>76</v>
      </c>
      <c r="C50" s="35" t="str" cm="1">
        <f t="array" ref="C50">INDEX([1]base!$A$2:$G$178,MATCH($B50,[1]base!$A$2:$A$178,0),COLUMN()-1)</f>
        <v>101 373 067 16</v>
      </c>
      <c r="D50" s="36" t="str" cm="1">
        <f t="array" ref="D50">INDEX([1]base!$A$2:$G$178,MATCH($B50,[1]base!$A$2:$A$178,0),COLUMN()-1)</f>
        <v>КЛИШОВ Николай Сергеевич</v>
      </c>
      <c r="E50" s="37" cm="1">
        <f t="array" ref="E50">INDEX([1]base!$A$2:$G$178,MATCH($B50,[1]base!$A$2:$A$178,0),COLUMN()-1)</f>
        <v>39955</v>
      </c>
      <c r="F50" s="34" t="str" cm="1">
        <f t="array" ref="F50">INDEX([1]base!$A$2:$G$178,MATCH($B50,[1]base!$A$2:$A$178,0),COLUMN()-1)</f>
        <v>КМС</v>
      </c>
      <c r="G50" s="34" t="str" cm="1">
        <f t="array" ref="G50">INDEX([1]base!$A$2:$G$178,MATCH($B50,[1]base!$A$2:$A$178,0),COLUMN()-1)</f>
        <v>Санкт-Петербург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F50" s="38">
        <v>24</v>
      </c>
      <c r="AG50" s="38">
        <f t="shared" si="0"/>
        <v>0</v>
      </c>
      <c r="AH50" s="38"/>
      <c r="AI50" s="26"/>
      <c r="AJ50" s="26"/>
    </row>
    <row r="51" spans="1:36" s="39" customFormat="1" ht="23.15" customHeight="1" x14ac:dyDescent="0.25">
      <c r="A51" s="34">
        <v>29</v>
      </c>
      <c r="B51" s="26">
        <v>12</v>
      </c>
      <c r="C51" s="35" t="str" cm="1">
        <f t="array" ref="C51">INDEX([1]base!$A$2:$G$178,MATCH($B51,[1]base!$A$2:$A$178,0),COLUMN()-1)</f>
        <v>101 445 174 52</v>
      </c>
      <c r="D51" s="36" t="str" cm="1">
        <f t="array" ref="D51">INDEX([1]base!$A$2:$G$178,MATCH($B51,[1]base!$A$2:$A$178,0),COLUMN()-1)</f>
        <v>КУЗНЕЦОВ Даниил Михайлович</v>
      </c>
      <c r="E51" s="37" cm="1">
        <f t="array" ref="E51">INDEX([1]base!$A$2:$G$178,MATCH($B51,[1]base!$A$2:$A$178,0),COLUMN()-1)</f>
        <v>40006</v>
      </c>
      <c r="F51" s="34" t="str" cm="1">
        <f t="array" ref="F51">INDEX([1]base!$A$2:$G$178,MATCH($B51,[1]base!$A$2:$A$178,0),COLUMN()-1)</f>
        <v>1 СР</v>
      </c>
      <c r="G51" s="34" t="str" cm="1">
        <f t="array" ref="G51">INDEX([1]base!$A$2:$G$178,MATCH($B51,[1]base!$A$2:$A$178,0),COLUMN()-1)</f>
        <v>Самарская область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F51" s="38">
        <v>27</v>
      </c>
      <c r="AG51" s="38">
        <f t="shared" si="0"/>
        <v>0</v>
      </c>
      <c r="AH51" s="38"/>
      <c r="AI51" s="26"/>
      <c r="AJ51" s="26"/>
    </row>
    <row r="52" spans="1:36" s="39" customFormat="1" ht="23.15" customHeight="1" x14ac:dyDescent="0.25">
      <c r="A52" s="34">
        <v>30</v>
      </c>
      <c r="B52" s="26">
        <v>22</v>
      </c>
      <c r="C52" s="35" t="str" cm="1">
        <f t="array" ref="C52">INDEX([1]base!$A$2:$G$178,MATCH($B52,[1]base!$A$2:$A$178,0),COLUMN()-1)</f>
        <v>101 408 747 00</v>
      </c>
      <c r="D52" s="36" t="str" cm="1">
        <f t="array" ref="D52">INDEX([1]base!$A$2:$G$178,MATCH($B52,[1]base!$A$2:$A$178,0),COLUMN()-1)</f>
        <v>ЦУПРИК Владислав Андреевич</v>
      </c>
      <c r="E52" s="37" cm="1">
        <f t="array" ref="E52">INDEX([1]base!$A$2:$G$178,MATCH($B52,[1]base!$A$2:$A$178,0),COLUMN()-1)</f>
        <v>39890</v>
      </c>
      <c r="F52" s="34" t="str" cm="1">
        <f t="array" ref="F52">INDEX([1]base!$A$2:$G$178,MATCH($B52,[1]base!$A$2:$A$178,0),COLUMN()-1)</f>
        <v>КМС</v>
      </c>
      <c r="G52" s="34" t="str" cm="1">
        <f t="array" ref="G52">INDEX([1]base!$A$2:$G$178,MATCH($B52,[1]base!$A$2:$A$178,0),COLUMN()-1)</f>
        <v>Самарская область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F52" s="38">
        <v>28</v>
      </c>
      <c r="AG52" s="38">
        <f t="shared" si="0"/>
        <v>0</v>
      </c>
      <c r="AH52" s="38"/>
      <c r="AI52" s="26"/>
      <c r="AJ52" s="26"/>
    </row>
    <row r="53" spans="1:36" s="39" customFormat="1" ht="23.15" customHeight="1" x14ac:dyDescent="0.25">
      <c r="A53" s="34">
        <v>31</v>
      </c>
      <c r="B53" s="26">
        <v>4</v>
      </c>
      <c r="C53" s="35" t="str" cm="1">
        <f t="array" ref="C53">INDEX([1]base!$A$2:$G$178,MATCH($B53,[1]base!$A$2:$A$178,0),COLUMN()-1)</f>
        <v>101 438 413 81</v>
      </c>
      <c r="D53" s="36" t="str" cm="1">
        <f t="array" ref="D53">INDEX([1]base!$A$2:$G$178,MATCH($B53,[1]base!$A$2:$A$178,0),COLUMN()-1)</f>
        <v>КУЛЬНЕВ Константин Сергеевич</v>
      </c>
      <c r="E53" s="37" cm="1">
        <f t="array" ref="E53">INDEX([1]base!$A$2:$G$178,MATCH($B53,[1]base!$A$2:$A$178,0),COLUMN()-1)</f>
        <v>40017</v>
      </c>
      <c r="F53" s="34" t="str" cm="1">
        <f t="array" ref="F53">INDEX([1]base!$A$2:$G$178,MATCH($B53,[1]base!$A$2:$A$178,0),COLUMN()-1)</f>
        <v>КМС</v>
      </c>
      <c r="G53" s="34" t="str" cm="1">
        <f t="array" ref="G53">INDEX([1]base!$A$2:$G$178,MATCH($B53,[1]base!$A$2:$A$178,0),COLUMN()-1)</f>
        <v>Воронежская область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F53" s="38">
        <v>29</v>
      </c>
      <c r="AG53" s="38">
        <f t="shared" si="0"/>
        <v>0</v>
      </c>
      <c r="AH53" s="38"/>
      <c r="AI53" s="26"/>
      <c r="AJ53" s="26"/>
    </row>
    <row r="54" spans="1:36" s="39" customFormat="1" ht="23.15" customHeight="1" x14ac:dyDescent="0.25">
      <c r="A54" s="34">
        <v>32</v>
      </c>
      <c r="B54" s="26">
        <v>118</v>
      </c>
      <c r="C54" s="35" t="str" cm="1">
        <f t="array" ref="C54">INDEX([1]base!$A$2:$G$178,MATCH($B54,[1]base!$A$2:$A$178,0),COLUMN()-1)</f>
        <v>101 273 946 29</v>
      </c>
      <c r="D54" s="36" t="str" cm="1">
        <f t="array" ref="D54">INDEX([1]base!$A$2:$G$178,MATCH($B54,[1]base!$A$2:$A$178,0),COLUMN()-1)</f>
        <v>ИВАНОВ Антон Александрович</v>
      </c>
      <c r="E54" s="37" cm="1">
        <f t="array" ref="E54">INDEX([1]base!$A$2:$G$178,MATCH($B54,[1]base!$A$2:$A$178,0),COLUMN()-1)</f>
        <v>39965</v>
      </c>
      <c r="F54" s="34" t="str" cm="1">
        <f t="array" ref="F54">INDEX([1]base!$A$2:$G$178,MATCH($B54,[1]base!$A$2:$A$178,0),COLUMN()-1)</f>
        <v>1 СР</v>
      </c>
      <c r="G54" s="34" t="str" cm="1">
        <f t="array" ref="G54">INDEX([1]base!$A$2:$G$178,MATCH($B54,[1]base!$A$2:$A$178,0),COLUMN()-1)</f>
        <v>Ульяновская область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F54" s="38">
        <v>32</v>
      </c>
      <c r="AG54" s="38">
        <f t="shared" si="0"/>
        <v>0</v>
      </c>
      <c r="AH54" s="38"/>
      <c r="AI54" s="26"/>
      <c r="AJ54" s="26"/>
    </row>
    <row r="55" spans="1:36" s="39" customFormat="1" ht="23.15" customHeight="1" x14ac:dyDescent="0.25">
      <c r="A55" s="34">
        <v>33</v>
      </c>
      <c r="B55" s="26">
        <v>82</v>
      </c>
      <c r="C55" s="35" t="str" cm="1">
        <f t="array" ref="C55">INDEX([1]base!$A$2:$G$178,MATCH($B55,[1]base!$A$2:$A$178,0),COLUMN()-1)</f>
        <v>101 565 540 41</v>
      </c>
      <c r="D55" s="36" t="str" cm="1">
        <f t="array" ref="D55">INDEX([1]base!$A$2:$G$178,MATCH($B55,[1]base!$A$2:$A$178,0),COLUMN()-1)</f>
        <v>БАЗГАНОВ Кирилл Владимирович</v>
      </c>
      <c r="E55" s="37" cm="1">
        <f t="array" ref="E55">INDEX([1]base!$A$2:$G$178,MATCH($B55,[1]base!$A$2:$A$178,0),COLUMN()-1)</f>
        <v>40578</v>
      </c>
      <c r="F55" s="34" t="str" cm="1">
        <f t="array" ref="F55">INDEX([1]base!$A$2:$G$178,MATCH($B55,[1]base!$A$2:$A$178,0),COLUMN()-1)</f>
        <v>1 СР</v>
      </c>
      <c r="G55" s="34" t="str" cm="1">
        <f t="array" ref="G55">INDEX([1]base!$A$2:$G$178,MATCH($B55,[1]base!$A$2:$A$178,0),COLUMN()-1)</f>
        <v>Санкт-Петербург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F55" s="38">
        <v>33</v>
      </c>
      <c r="AG55" s="38">
        <f t="shared" si="0"/>
        <v>0</v>
      </c>
      <c r="AH55" s="38"/>
      <c r="AI55" s="26"/>
      <c r="AJ55" s="26"/>
    </row>
    <row r="56" spans="1:36" s="39" customFormat="1" ht="23.15" customHeight="1" x14ac:dyDescent="0.25">
      <c r="A56" s="34">
        <v>34</v>
      </c>
      <c r="B56" s="26">
        <v>17</v>
      </c>
      <c r="C56" s="35" t="str" cm="1">
        <f t="array" ref="C56">INDEX([1]base!$A$2:$G$178,MATCH($B56,[1]base!$A$2:$A$178,0),COLUMN()-1)</f>
        <v>101 446 025 30</v>
      </c>
      <c r="D56" s="36" t="str" cm="1">
        <f t="array" ref="D56">INDEX([1]base!$A$2:$G$178,MATCH($B56,[1]base!$A$2:$A$178,0),COLUMN()-1)</f>
        <v>ЧЕРЕМУХИН Константин  Сергеевич</v>
      </c>
      <c r="E56" s="37" cm="1">
        <f t="array" ref="E56">INDEX([1]base!$A$2:$G$178,MATCH($B56,[1]base!$A$2:$A$178,0),COLUMN()-1)</f>
        <v>40262</v>
      </c>
      <c r="F56" s="34" t="str" cm="1">
        <f t="array" ref="F56">INDEX([1]base!$A$2:$G$178,MATCH($B56,[1]base!$A$2:$A$178,0),COLUMN()-1)</f>
        <v>1 СР</v>
      </c>
      <c r="G56" s="34" t="str" cm="1">
        <f t="array" ref="G56">INDEX([1]base!$A$2:$G$178,MATCH($B56,[1]base!$A$2:$A$178,0),COLUMN()-1)</f>
        <v>Самарская область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F56" s="38">
        <v>34</v>
      </c>
      <c r="AG56" s="38">
        <f t="shared" si="0"/>
        <v>0</v>
      </c>
      <c r="AH56" s="38"/>
      <c r="AI56" s="26"/>
      <c r="AJ56" s="26"/>
    </row>
    <row r="57" spans="1:36" s="39" customFormat="1" ht="23.15" customHeight="1" x14ac:dyDescent="0.25">
      <c r="A57" s="34">
        <v>35</v>
      </c>
      <c r="B57" s="26">
        <v>9</v>
      </c>
      <c r="C57" s="35" t="str" cm="1">
        <f t="array" ref="C57">INDEX([1]base!$A$2:$G$178,MATCH($B57,[1]base!$A$2:$A$178,0),COLUMN()-1)</f>
        <v>101 537 082 04</v>
      </c>
      <c r="D57" s="36" t="str" cm="1">
        <f t="array" ref="D57">INDEX([1]base!$A$2:$G$178,MATCH($B57,[1]base!$A$2:$A$178,0),COLUMN()-1)</f>
        <v>УСТИНЕНКО Семён Сергеевич</v>
      </c>
      <c r="E57" s="37" cm="1">
        <f t="array" ref="E57">INDEX([1]base!$A$2:$G$178,MATCH($B57,[1]base!$A$2:$A$178,0),COLUMN()-1)</f>
        <v>40525</v>
      </c>
      <c r="F57" s="34" t="str" cm="1">
        <f t="array" ref="F57">INDEX([1]base!$A$2:$G$178,MATCH($B57,[1]base!$A$2:$A$178,0),COLUMN()-1)</f>
        <v>2 СР</v>
      </c>
      <c r="G57" s="34" t="str" cm="1">
        <f t="array" ref="G57">INDEX([1]base!$A$2:$G$178,MATCH($B57,[1]base!$A$2:$A$178,0),COLUMN()-1)</f>
        <v>Тверская область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F57" s="38">
        <v>35</v>
      </c>
      <c r="AG57" s="38">
        <f t="shared" si="0"/>
        <v>0</v>
      </c>
      <c r="AH57" s="38"/>
      <c r="AI57" s="26"/>
      <c r="AJ57" s="26"/>
    </row>
    <row r="58" spans="1:36" s="39" customFormat="1" ht="23.15" customHeight="1" x14ac:dyDescent="0.25">
      <c r="A58" s="34">
        <v>36</v>
      </c>
      <c r="B58" s="26">
        <v>16</v>
      </c>
      <c r="C58" s="35" t="str" cm="1">
        <f t="array" ref="C58">INDEX([1]base!$A$2:$G$178,MATCH($B58,[1]base!$A$2:$A$178,0),COLUMN()-1)</f>
        <v>101 439 666 73</v>
      </c>
      <c r="D58" s="36" t="str" cm="1">
        <f t="array" ref="D58">INDEX([1]base!$A$2:$G$178,MATCH($B58,[1]base!$A$2:$A$178,0),COLUMN()-1)</f>
        <v>ЗОТОВ Герман Геннадьевич</v>
      </c>
      <c r="E58" s="37" cm="1">
        <f t="array" ref="E58">INDEX([1]base!$A$2:$G$178,MATCH($B58,[1]base!$A$2:$A$178,0),COLUMN()-1)</f>
        <v>40402</v>
      </c>
      <c r="F58" s="34" t="str" cm="1">
        <f t="array" ref="F58">INDEX([1]base!$A$2:$G$178,MATCH($B58,[1]base!$A$2:$A$178,0),COLUMN()-1)</f>
        <v>1 СР</v>
      </c>
      <c r="G58" s="34" t="str" cm="1">
        <f t="array" ref="G58">INDEX([1]base!$A$2:$G$178,MATCH($B58,[1]base!$A$2:$A$178,0),COLUMN()-1)</f>
        <v>Самарская область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F58" s="38">
        <v>36</v>
      </c>
      <c r="AG58" s="38">
        <f t="shared" si="0"/>
        <v>0</v>
      </c>
      <c r="AH58" s="38"/>
      <c r="AI58" s="26"/>
      <c r="AJ58" s="26"/>
    </row>
    <row r="59" spans="1:36" s="39" customFormat="1" ht="23.15" customHeight="1" x14ac:dyDescent="0.25">
      <c r="A59" s="34">
        <v>37</v>
      </c>
      <c r="B59" s="26">
        <v>110</v>
      </c>
      <c r="C59" s="35" t="str" cm="1">
        <f t="array" ref="C59">INDEX([1]base!$A$2:$G$178,MATCH($B59,[1]base!$A$2:$A$178,0),COLUMN()-1)</f>
        <v>101 500 641 35</v>
      </c>
      <c r="D59" s="36" t="str" cm="1">
        <f t="array" ref="D59">INDEX([1]base!$A$2:$G$178,MATCH($B59,[1]base!$A$2:$A$178,0),COLUMN()-1)</f>
        <v>ШЕРСТНЕВ Никита Дмитриевич</v>
      </c>
      <c r="E59" s="37" cm="1">
        <f t="array" ref="E59">INDEX([1]base!$A$2:$G$178,MATCH($B59,[1]base!$A$2:$A$178,0),COLUMN()-1)</f>
        <v>39960</v>
      </c>
      <c r="F59" s="34" t="str" cm="1">
        <f t="array" ref="F59">INDEX([1]base!$A$2:$G$178,MATCH($B59,[1]base!$A$2:$A$178,0),COLUMN()-1)</f>
        <v>КМС</v>
      </c>
      <c r="G59" s="34" t="str" cm="1">
        <f t="array" ref="G59">INDEX([1]base!$A$2:$G$178,MATCH($B59,[1]base!$A$2:$A$178,0),COLUMN()-1)</f>
        <v>Нижегородская область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F59" s="38">
        <v>37</v>
      </c>
      <c r="AG59" s="38">
        <f t="shared" si="0"/>
        <v>0</v>
      </c>
      <c r="AH59" s="38"/>
      <c r="AI59" s="26"/>
      <c r="AJ59" s="26"/>
    </row>
    <row r="60" spans="1:36" s="39" customFormat="1" ht="23.15" customHeight="1" x14ac:dyDescent="0.25">
      <c r="A60" s="34" t="s">
        <v>43</v>
      </c>
      <c r="B60" s="26">
        <v>72</v>
      </c>
      <c r="C60" s="35" t="str" cm="1">
        <f t="array" ref="C60">INDEX([1]base!$A$2:$G$178,MATCH($B60,[1]base!$A$2:$A$178,0),COLUMN()-1)</f>
        <v>101 473 679 39</v>
      </c>
      <c r="D60" s="36" t="str" cm="1">
        <f t="array" ref="D60">INDEX([1]base!$A$2:$G$178,MATCH($B60,[1]base!$A$2:$A$178,0),COLUMN()-1)</f>
        <v>БУДАНЦЕВ Александр Михайлович</v>
      </c>
      <c r="E60" s="37" cm="1">
        <f t="array" ref="E60">INDEX([1]base!$A$2:$G$178,MATCH($B60,[1]base!$A$2:$A$178,0),COLUMN()-1)</f>
        <v>40351</v>
      </c>
      <c r="F60" s="34" t="str" cm="1">
        <f t="array" ref="F60">INDEX([1]base!$A$2:$G$178,MATCH($B60,[1]base!$A$2:$A$178,0),COLUMN()-1)</f>
        <v>1 СР</v>
      </c>
      <c r="G60" s="34" t="str" cm="1">
        <f t="array" ref="G60">INDEX([1]base!$A$2:$G$178,MATCH($B60,[1]base!$A$2:$A$178,0),COLUMN()-1)</f>
        <v>Краснодарский край</v>
      </c>
      <c r="H60" s="38">
        <v>3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F60" s="38"/>
      <c r="AG60" s="38">
        <f t="shared" si="0"/>
        <v>3</v>
      </c>
      <c r="AH60" s="38"/>
      <c r="AI60" s="26"/>
      <c r="AJ60" s="26"/>
    </row>
    <row r="61" spans="1:36" s="39" customFormat="1" ht="23.15" customHeight="1" x14ac:dyDescent="0.25">
      <c r="A61" s="34" t="s">
        <v>43</v>
      </c>
      <c r="B61" s="26">
        <v>117</v>
      </c>
      <c r="C61" s="35" t="str" cm="1">
        <f t="array" ref="C61">INDEX([1]base!$A$2:$G$178,MATCH($B61,[1]base!$A$2:$A$178,0),COLUMN()-1)</f>
        <v>101 186 336 10</v>
      </c>
      <c r="D61" s="36" t="str" cm="1">
        <f t="array" ref="D61">INDEX([1]base!$A$2:$G$178,MATCH($B61,[1]base!$A$2:$A$178,0),COLUMN()-1)</f>
        <v>КИРЕЕВ Степан Денисович</v>
      </c>
      <c r="E61" s="37" cm="1">
        <f t="array" ref="E61">INDEX([1]base!$A$2:$G$178,MATCH($B61,[1]base!$A$2:$A$178,0),COLUMN()-1)</f>
        <v>40101</v>
      </c>
      <c r="F61" s="34" t="str" cm="1">
        <f t="array" ref="F61">INDEX([1]base!$A$2:$G$178,MATCH($B61,[1]base!$A$2:$A$178,0),COLUMN()-1)</f>
        <v>КМС</v>
      </c>
      <c r="G61" s="34" t="str" cm="1">
        <f t="array" ref="G61">INDEX([1]base!$A$2:$G$178,MATCH($B61,[1]base!$A$2:$A$178,0),COLUMN()-1)</f>
        <v>Ульяновская область</v>
      </c>
      <c r="H61" s="38"/>
      <c r="I61" s="38">
        <v>1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F61" s="38"/>
      <c r="AG61" s="38">
        <f t="shared" si="0"/>
        <v>1</v>
      </c>
      <c r="AH61" s="38"/>
      <c r="AI61" s="26"/>
      <c r="AJ61" s="26"/>
    </row>
    <row r="62" spans="1:36" s="39" customFormat="1" ht="23.15" customHeight="1" x14ac:dyDescent="0.25">
      <c r="A62" s="34" t="s">
        <v>43</v>
      </c>
      <c r="B62" s="26">
        <v>109</v>
      </c>
      <c r="C62" s="35" t="str" cm="1">
        <f t="array" ref="C62">INDEX([1]base!$A$2:$G$178,MATCH($B62,[1]base!$A$2:$A$178,0),COLUMN()-1)</f>
        <v>101 543 253 64</v>
      </c>
      <c r="D62" s="36" t="str" cm="1">
        <f t="array" ref="D62">INDEX([1]base!$A$2:$G$178,MATCH($B62,[1]base!$A$2:$A$178,0),COLUMN()-1)</f>
        <v>КАБАНОВ Денис Сергеевич</v>
      </c>
      <c r="E62" s="37" cm="1">
        <f t="array" ref="E62">INDEX([1]base!$A$2:$G$178,MATCH($B62,[1]base!$A$2:$A$178,0),COLUMN()-1)</f>
        <v>40349</v>
      </c>
      <c r="F62" s="34" t="str" cm="1">
        <f t="array" ref="F62">INDEX([1]base!$A$2:$G$178,MATCH($B62,[1]base!$A$2:$A$178,0),COLUMN()-1)</f>
        <v>КМС</v>
      </c>
      <c r="G62" s="34" t="str" cm="1">
        <f t="array" ref="G62">INDEX([1]base!$A$2:$G$178,MATCH($B62,[1]base!$A$2:$A$178,0),COLUMN()-1)</f>
        <v>Нижегородская область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F62" s="38"/>
      <c r="AG62" s="38"/>
      <c r="AH62" s="38"/>
      <c r="AI62" s="26"/>
      <c r="AJ62" s="26"/>
    </row>
    <row r="63" spans="1:36" s="39" customFormat="1" ht="23.15" customHeight="1" x14ac:dyDescent="0.25">
      <c r="A63" s="34" t="s">
        <v>43</v>
      </c>
      <c r="B63" s="26">
        <v>33</v>
      </c>
      <c r="C63" s="35" t="str" cm="1">
        <f t="array" ref="C63">INDEX([1]base!$A$2:$G$178,MATCH($B63,[1]base!$A$2:$A$178,0),COLUMN()-1)</f>
        <v>101 543 233 44</v>
      </c>
      <c r="D63" s="36" t="str" cm="1">
        <f t="array" ref="D63">INDEX([1]base!$A$2:$G$178,MATCH($B63,[1]base!$A$2:$A$178,0),COLUMN()-1)</f>
        <v>ГИРФАНОВ Иван Витальевич</v>
      </c>
      <c r="E63" s="37" cm="1">
        <f t="array" ref="E63">INDEX([1]base!$A$2:$G$178,MATCH($B63,[1]base!$A$2:$A$178,0),COLUMN()-1)</f>
        <v>40401</v>
      </c>
      <c r="F63" s="34" t="str" cm="1">
        <f t="array" ref="F63">INDEX([1]base!$A$2:$G$178,MATCH($B63,[1]base!$A$2:$A$178,0),COLUMN()-1)</f>
        <v>2 СР</v>
      </c>
      <c r="G63" s="34" t="str" cm="1">
        <f t="array" ref="G63">INDEX([1]base!$A$2:$G$178,MATCH($B63,[1]base!$A$2:$A$178,0),COLUMN()-1)</f>
        <v>Самарская область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F63" s="38"/>
      <c r="AG63" s="38"/>
      <c r="AH63" s="38"/>
      <c r="AI63" s="26"/>
      <c r="AJ63" s="26"/>
    </row>
    <row r="64" spans="1:36" s="39" customFormat="1" ht="23.15" customHeight="1" x14ac:dyDescent="0.25">
      <c r="A64" s="34" t="s">
        <v>43</v>
      </c>
      <c r="B64" s="26">
        <v>7</v>
      </c>
      <c r="C64" s="35" t="str" cm="1">
        <f t="array" ref="C64">INDEX([1]base!$A$2:$G$178,MATCH($B64,[1]base!$A$2:$A$178,0),COLUMN()-1)</f>
        <v>101 440 229 54</v>
      </c>
      <c r="D64" s="36" t="str" cm="1">
        <f t="array" ref="D64">INDEX([1]base!$A$2:$G$178,MATCH($B64,[1]base!$A$2:$A$178,0),COLUMN()-1)</f>
        <v>КАРТАШОВ Иван Юрьевич</v>
      </c>
      <c r="E64" s="37" cm="1">
        <f t="array" ref="E64">INDEX([1]base!$A$2:$G$178,MATCH($B64,[1]base!$A$2:$A$178,0),COLUMN()-1)</f>
        <v>40289</v>
      </c>
      <c r="F64" s="34" t="str" cm="1">
        <f t="array" ref="F64">INDEX([1]base!$A$2:$G$178,MATCH($B64,[1]base!$A$2:$A$178,0),COLUMN()-1)</f>
        <v>1 СР</v>
      </c>
      <c r="G64" s="34" t="str" cm="1">
        <f t="array" ref="G64">INDEX([1]base!$A$2:$G$178,MATCH($B64,[1]base!$A$2:$A$178,0),COLUMN()-1)</f>
        <v>Воронежская область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F64" s="38"/>
      <c r="AG64" s="38"/>
      <c r="AH64" s="38"/>
      <c r="AI64" s="26"/>
      <c r="AJ64" s="26"/>
    </row>
    <row r="65" spans="1:36" s="39" customFormat="1" ht="23.15" customHeight="1" x14ac:dyDescent="0.25">
      <c r="A65" s="34" t="s">
        <v>43</v>
      </c>
      <c r="B65" s="26">
        <v>71</v>
      </c>
      <c r="C65" s="35" t="str" cm="1">
        <f t="array" ref="C65">INDEX([1]base!$A$2:$G$178,MATCH($B65,[1]base!$A$2:$A$178,0),COLUMN()-1)</f>
        <v>101 489 189 29</v>
      </c>
      <c r="D65" s="36" t="str" cm="1">
        <f t="array" ref="D65">INDEX([1]base!$A$2:$G$178,MATCH($B65,[1]base!$A$2:$A$178,0),COLUMN()-1)</f>
        <v>НИКИФОРОВ Иван Евгеньевич</v>
      </c>
      <c r="E65" s="37" cm="1">
        <f t="array" ref="E65">INDEX([1]base!$A$2:$G$178,MATCH($B65,[1]base!$A$2:$A$178,0),COLUMN()-1)</f>
        <v>40340</v>
      </c>
      <c r="F65" s="34" t="str" cm="1">
        <f t="array" ref="F65">INDEX([1]base!$A$2:$G$178,MATCH($B65,[1]base!$A$2:$A$178,0),COLUMN()-1)</f>
        <v>2 СР</v>
      </c>
      <c r="G65" s="34" t="str" cm="1">
        <f t="array" ref="G65">INDEX([1]base!$A$2:$G$178,MATCH($B65,[1]base!$A$2:$A$178,0),COLUMN()-1)</f>
        <v>Краснодарский край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F65" s="38"/>
      <c r="AG65" s="38"/>
      <c r="AH65" s="38"/>
      <c r="AI65" s="26"/>
      <c r="AJ65" s="26"/>
    </row>
    <row r="66" spans="1:36" s="39" customFormat="1" ht="23.15" customHeight="1" x14ac:dyDescent="0.25">
      <c r="A66" s="34" t="s">
        <v>43</v>
      </c>
      <c r="B66" s="26">
        <v>123</v>
      </c>
      <c r="C66" s="35" t="str" cm="1">
        <f t="array" ref="C66">INDEX([1]base!$A$2:$G$178,MATCH($B66,[1]base!$A$2:$A$178,0),COLUMN()-1)</f>
        <v>101 298 378 17</v>
      </c>
      <c r="D66" s="36" t="str" cm="1">
        <f t="array" ref="D66">INDEX([1]base!$A$2:$G$178,MATCH($B66,[1]base!$A$2:$A$178,0),COLUMN()-1)</f>
        <v>СИТДИКОВ Амир Русланович</v>
      </c>
      <c r="E66" s="37" cm="1">
        <f t="array" ref="E66">INDEX([1]base!$A$2:$G$178,MATCH($B66,[1]base!$A$2:$A$178,0),COLUMN()-1)</f>
        <v>39858</v>
      </c>
      <c r="F66" s="34" t="str" cm="1">
        <f t="array" ref="F66">INDEX([1]base!$A$2:$G$178,MATCH($B66,[1]base!$A$2:$A$178,0),COLUMN()-1)</f>
        <v>КМС</v>
      </c>
      <c r="G66" s="34" t="str" cm="1">
        <f t="array" ref="G66">INDEX([1]base!$A$2:$G$178,MATCH($B66,[1]base!$A$2:$A$178,0),COLUMN()-1)</f>
        <v>Москва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F66" s="38"/>
      <c r="AG66" s="38"/>
      <c r="AH66" s="38"/>
      <c r="AI66" s="26"/>
      <c r="AJ66" s="26"/>
    </row>
    <row r="67" spans="1:36" s="39" customFormat="1" ht="23.15" customHeight="1" x14ac:dyDescent="0.25">
      <c r="A67" s="34" t="s">
        <v>43</v>
      </c>
      <c r="B67" s="26">
        <v>62</v>
      </c>
      <c r="C67" s="35" t="str" cm="1">
        <f t="array" ref="C67">INDEX([1]base!$A$2:$G$178,MATCH($B67,[1]base!$A$2:$A$178,0),COLUMN()-1)</f>
        <v>101 463 063 93</v>
      </c>
      <c r="D67" s="36" t="str" cm="1">
        <f t="array" ref="D67">INDEX([1]base!$A$2:$G$178,MATCH($B67,[1]base!$A$2:$A$178,0),COLUMN()-1)</f>
        <v>ТОЛСТОВ Алексей Юрьевич</v>
      </c>
      <c r="E67" s="37" cm="1">
        <f t="array" ref="E67">INDEX([1]base!$A$2:$G$178,MATCH($B67,[1]base!$A$2:$A$178,0),COLUMN()-1)</f>
        <v>40321</v>
      </c>
      <c r="F67" s="34" t="str" cm="1">
        <f t="array" ref="F67">INDEX([1]base!$A$2:$G$178,MATCH($B67,[1]base!$A$2:$A$178,0),COLUMN()-1)</f>
        <v>2 СР</v>
      </c>
      <c r="G67" s="34" t="str" cm="1">
        <f t="array" ref="G67">INDEX([1]base!$A$2:$G$178,MATCH($B67,[1]base!$A$2:$A$178,0),COLUMN()-1)</f>
        <v>Иркутская область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F67" s="38"/>
      <c r="AG67" s="38"/>
      <c r="AH67" s="38"/>
      <c r="AI67" s="26"/>
      <c r="AJ67" s="26"/>
    </row>
    <row r="68" spans="1:36" s="39" customFormat="1" ht="23.15" customHeight="1" x14ac:dyDescent="0.25">
      <c r="A68" s="34" t="s">
        <v>43</v>
      </c>
      <c r="B68" s="26">
        <v>38</v>
      </c>
      <c r="C68" s="35" t="str" cm="1">
        <f t="array" ref="C68">INDEX([1]base!$A$2:$G$178,MATCH($B68,[1]base!$A$2:$A$178,0),COLUMN()-1)</f>
        <v>101 320 095 06</v>
      </c>
      <c r="D68" s="36" t="str" cm="1">
        <f t="array" ref="D68">INDEX([1]base!$A$2:$G$178,MATCH($B68,[1]base!$A$2:$A$178,0),COLUMN()-1)</f>
        <v>ФИЛАТОВ Егор Валерьевич</v>
      </c>
      <c r="E68" s="37" cm="1">
        <f t="array" ref="E68">INDEX([1]base!$A$2:$G$178,MATCH($B68,[1]base!$A$2:$A$178,0),COLUMN()-1)</f>
        <v>39963</v>
      </c>
      <c r="F68" s="34" t="str" cm="1">
        <f t="array" ref="F68">INDEX([1]base!$A$2:$G$178,MATCH($B68,[1]base!$A$2:$A$178,0),COLUMN()-1)</f>
        <v>1 СР</v>
      </c>
      <c r="G68" s="34" t="str" cm="1">
        <f t="array" ref="G68">INDEX([1]base!$A$2:$G$178,MATCH($B68,[1]base!$A$2:$A$178,0),COLUMN()-1)</f>
        <v>Самарская область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F68" s="38"/>
      <c r="AG68" s="38"/>
      <c r="AH68" s="38"/>
      <c r="AI68" s="26"/>
      <c r="AJ68" s="26"/>
    </row>
    <row r="69" spans="1:36" s="39" customFormat="1" ht="23.15" customHeight="1" x14ac:dyDescent="0.25">
      <c r="A69" s="34" t="s">
        <v>43</v>
      </c>
      <c r="B69" s="26">
        <v>70</v>
      </c>
      <c r="C69" s="35" t="str" cm="1">
        <f t="array" ref="C69">INDEX([1]base!$A$2:$G$178,MATCH($B69,[1]base!$A$2:$A$178,0),COLUMN()-1)</f>
        <v>101 360 313 66</v>
      </c>
      <c r="D69" s="36" t="str" cm="1">
        <f t="array" ref="D69">INDEX([1]base!$A$2:$G$178,MATCH($B69,[1]base!$A$2:$A$178,0),COLUMN()-1)</f>
        <v>ДОНЧЕНКО Александр Романович</v>
      </c>
      <c r="E69" s="37" cm="1">
        <f t="array" ref="E69">INDEX([1]base!$A$2:$G$178,MATCH($B69,[1]base!$A$2:$A$178,0),COLUMN()-1)</f>
        <v>40174</v>
      </c>
      <c r="F69" s="34" t="str" cm="1">
        <f t="array" ref="F69">INDEX([1]base!$A$2:$G$178,MATCH($B69,[1]base!$A$2:$A$178,0),COLUMN()-1)</f>
        <v>1 СР</v>
      </c>
      <c r="G69" s="34" t="str" cm="1">
        <f t="array" ref="G69">INDEX([1]base!$A$2:$G$178,MATCH($B69,[1]base!$A$2:$A$178,0),COLUMN()-1)</f>
        <v>Краснодарский край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F69" s="38"/>
      <c r="AG69" s="38"/>
      <c r="AH69" s="38"/>
      <c r="AI69" s="26"/>
      <c r="AJ69" s="26"/>
    </row>
    <row r="70" spans="1:36" s="39" customFormat="1" ht="23.15" customHeight="1" x14ac:dyDescent="0.25">
      <c r="A70" s="34" t="s">
        <v>43</v>
      </c>
      <c r="B70" s="26">
        <v>111</v>
      </c>
      <c r="C70" s="35" t="str" cm="1">
        <f t="array" ref="C70">INDEX([1]base!$A$2:$G$178,MATCH($B70,[1]base!$A$2:$A$178,0),COLUMN()-1)</f>
        <v>101 539 420 14</v>
      </c>
      <c r="D70" s="36" t="str" cm="1">
        <f t="array" ref="D70">INDEX([1]base!$A$2:$G$178,MATCH($B70,[1]base!$A$2:$A$178,0),COLUMN()-1)</f>
        <v>СЕРГЕЕВ Никита Кириллович</v>
      </c>
      <c r="E70" s="37" cm="1">
        <f t="array" ref="E70">INDEX([1]base!$A$2:$G$178,MATCH($B70,[1]base!$A$2:$A$178,0),COLUMN()-1)</f>
        <v>40227</v>
      </c>
      <c r="F70" s="34" t="str" cm="1">
        <f t="array" ref="F70">INDEX([1]base!$A$2:$G$178,MATCH($B70,[1]base!$A$2:$A$178,0),COLUMN()-1)</f>
        <v>2 СР</v>
      </c>
      <c r="G70" s="34" t="str" cm="1">
        <f t="array" ref="G70">INDEX([1]base!$A$2:$G$178,MATCH($B70,[1]base!$A$2:$A$178,0),COLUMN()-1)</f>
        <v>Тюменская область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F70" s="38"/>
      <c r="AG70" s="38"/>
      <c r="AH70" s="38"/>
      <c r="AI70" s="26"/>
      <c r="AJ70" s="26"/>
    </row>
    <row r="71" spans="1:36" s="39" customFormat="1" ht="23.15" customHeight="1" x14ac:dyDescent="0.25">
      <c r="A71" s="34" t="s">
        <v>43</v>
      </c>
      <c r="B71" s="26">
        <v>6</v>
      </c>
      <c r="C71" s="35" t="str" cm="1">
        <f t="array" ref="C71">INDEX([1]base!$A$2:$G$178,MATCH($B71,[1]base!$A$2:$A$178,0),COLUMN()-1)</f>
        <v>101 376 068 10</v>
      </c>
      <c r="D71" s="36" t="str" cm="1">
        <f t="array" ref="D71">INDEX([1]base!$A$2:$G$178,MATCH($B71,[1]base!$A$2:$A$178,0),COLUMN()-1)</f>
        <v>БОРОДИН Ярослав Алексеевич</v>
      </c>
      <c r="E71" s="37" cm="1">
        <f t="array" ref="E71">INDEX([1]base!$A$2:$G$178,MATCH($B71,[1]base!$A$2:$A$178,0),COLUMN()-1)</f>
        <v>40275</v>
      </c>
      <c r="F71" s="34" t="str" cm="1">
        <f t="array" ref="F71">INDEX([1]base!$A$2:$G$178,MATCH($B71,[1]base!$A$2:$A$178,0),COLUMN()-1)</f>
        <v>КМС</v>
      </c>
      <c r="G71" s="34" t="str" cm="1">
        <f t="array" ref="G71">INDEX([1]base!$A$2:$G$178,MATCH($B71,[1]base!$A$2:$A$178,0),COLUMN()-1)</f>
        <v>Воронежская область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F71" s="38"/>
      <c r="AG71" s="38"/>
      <c r="AH71" s="38"/>
      <c r="AI71" s="26"/>
      <c r="AJ71" s="26"/>
    </row>
    <row r="72" spans="1:36" s="39" customFormat="1" ht="23.15" customHeight="1" x14ac:dyDescent="0.25">
      <c r="A72" s="34" t="s">
        <v>43</v>
      </c>
      <c r="B72" s="26">
        <v>26</v>
      </c>
      <c r="C72" s="35" t="str" cm="1">
        <f t="array" ref="C72">INDEX([1]base!$A$2:$G$178,MATCH($B72,[1]base!$A$2:$A$178,0),COLUMN()-1)</f>
        <v>101 548 127 88</v>
      </c>
      <c r="D72" s="36" t="str" cm="1">
        <f t="array" ref="D72">INDEX([1]base!$A$2:$G$178,MATCH($B72,[1]base!$A$2:$A$178,0),COLUMN()-1)</f>
        <v>ДУНЦОВ Артём Константинович</v>
      </c>
      <c r="E72" s="37" cm="1">
        <f t="array" ref="E72">INDEX([1]base!$A$2:$G$178,MATCH($B72,[1]base!$A$2:$A$178,0),COLUMN()-1)</f>
        <v>39969</v>
      </c>
      <c r="F72" s="34" t="str" cm="1">
        <f t="array" ref="F72">INDEX([1]base!$A$2:$G$178,MATCH($B72,[1]base!$A$2:$A$178,0),COLUMN()-1)</f>
        <v>2 СР</v>
      </c>
      <c r="G72" s="34" t="str" cm="1">
        <f t="array" ref="G72">INDEX([1]base!$A$2:$G$178,MATCH($B72,[1]base!$A$2:$A$178,0),COLUMN()-1)</f>
        <v>Самарская область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F72" s="38"/>
      <c r="AG72" s="38"/>
      <c r="AH72" s="38"/>
      <c r="AI72" s="26"/>
      <c r="AJ72" s="26"/>
    </row>
    <row r="73" spans="1:36" s="39" customFormat="1" ht="23.15" customHeight="1" x14ac:dyDescent="0.25">
      <c r="A73" s="34" t="s">
        <v>43</v>
      </c>
      <c r="B73" s="26">
        <v>119</v>
      </c>
      <c r="C73" s="35" t="str" cm="1">
        <f t="array" ref="C73">INDEX([1]base!$A$2:$G$178,MATCH($B73,[1]base!$A$2:$A$178,0),COLUMN()-1)</f>
        <v>101 495 326 55</v>
      </c>
      <c r="D73" s="36" t="str" cm="1">
        <f t="array" ref="D73">INDEX([1]base!$A$2:$G$178,MATCH($B73,[1]base!$A$2:$A$178,0),COLUMN()-1)</f>
        <v>АРНАУТОВ Игорь Евгеньевич</v>
      </c>
      <c r="E73" s="37" cm="1">
        <f t="array" ref="E73">INDEX([1]base!$A$2:$G$178,MATCH($B73,[1]base!$A$2:$A$178,0),COLUMN()-1)</f>
        <v>40366</v>
      </c>
      <c r="F73" s="34" t="str" cm="1">
        <f t="array" ref="F73">INDEX([1]base!$A$2:$G$178,MATCH($B73,[1]base!$A$2:$A$178,0),COLUMN()-1)</f>
        <v>1 СР</v>
      </c>
      <c r="G73" s="34" t="str" cm="1">
        <f t="array" ref="G73">INDEX([1]base!$A$2:$G$178,MATCH($B73,[1]base!$A$2:$A$178,0),COLUMN()-1)</f>
        <v>Москва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F73" s="38"/>
      <c r="AG73" s="38"/>
      <c r="AH73" s="38"/>
      <c r="AI73" s="26"/>
      <c r="AJ73" s="26"/>
    </row>
    <row r="74" spans="1:36" s="39" customFormat="1" ht="23.15" customHeight="1" x14ac:dyDescent="0.25">
      <c r="A74" s="34" t="s">
        <v>43</v>
      </c>
      <c r="B74" s="26">
        <v>65</v>
      </c>
      <c r="C74" s="35" t="str" cm="1">
        <f t="array" ref="C74">INDEX([1]base!$A$2:$G$178,MATCH($B74,[1]base!$A$2:$A$178,0),COLUMN()-1)</f>
        <v>101 545 455 35</v>
      </c>
      <c r="D74" s="36" t="str" cm="1">
        <f t="array" ref="D74">INDEX([1]base!$A$2:$G$178,MATCH($B74,[1]base!$A$2:$A$178,0),COLUMN()-1)</f>
        <v>ВИННИКОВ Андрей Денисович</v>
      </c>
      <c r="E74" s="37" cm="1">
        <f t="array" ref="E74">INDEX([1]base!$A$2:$G$178,MATCH($B74,[1]base!$A$2:$A$178,0),COLUMN()-1)</f>
        <v>40581</v>
      </c>
      <c r="F74" s="34" t="str" cm="1">
        <f t="array" ref="F74">INDEX([1]base!$A$2:$G$178,MATCH($B74,[1]base!$A$2:$A$178,0),COLUMN()-1)</f>
        <v>2 СР</v>
      </c>
      <c r="G74" s="34" t="str" cm="1">
        <f t="array" ref="G74">INDEX([1]base!$A$2:$G$178,MATCH($B74,[1]base!$A$2:$A$178,0),COLUMN()-1)</f>
        <v>Иркутская область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F74" s="38"/>
      <c r="AG74" s="38"/>
      <c r="AH74" s="38"/>
      <c r="AI74" s="26"/>
      <c r="AJ74" s="26"/>
    </row>
    <row r="75" spans="1:36" s="39" customFormat="1" ht="23.15" customHeight="1" x14ac:dyDescent="0.25">
      <c r="A75" s="34" t="s">
        <v>43</v>
      </c>
      <c r="B75" s="26">
        <v>131</v>
      </c>
      <c r="C75" s="35" t="str" cm="1">
        <f t="array" ref="C75">INDEX([1]base!$A$2:$G$178,MATCH($B75,[1]base!$A$2:$A$178,0),COLUMN()-1)</f>
        <v>101 458 604 96</v>
      </c>
      <c r="D75" s="36" t="str" cm="1">
        <f t="array" ref="D75">INDEX([1]base!$A$2:$G$178,MATCH($B75,[1]base!$A$2:$A$178,0),COLUMN()-1)</f>
        <v>ЕРЕМИН Виктор Сергеевич</v>
      </c>
      <c r="E75" s="37" cm="1">
        <f t="array" ref="E75">INDEX([1]base!$A$2:$G$178,MATCH($B75,[1]base!$A$2:$A$178,0),COLUMN()-1)</f>
        <v>40278</v>
      </c>
      <c r="F75" s="34" t="str" cm="1">
        <f t="array" ref="F75">INDEX([1]base!$A$2:$G$178,MATCH($B75,[1]base!$A$2:$A$178,0),COLUMN()-1)</f>
        <v>2 СР</v>
      </c>
      <c r="G75" s="34" t="str" cm="1">
        <f t="array" ref="G75">INDEX([1]base!$A$2:$G$178,MATCH($B75,[1]base!$A$2:$A$178,0),COLUMN()-1)</f>
        <v>Саратовская область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F75" s="38"/>
      <c r="AG75" s="38"/>
      <c r="AH75" s="38"/>
      <c r="AI75" s="26"/>
      <c r="AJ75" s="26"/>
    </row>
    <row r="76" spans="1:36" s="39" customFormat="1" ht="23.15" customHeight="1" x14ac:dyDescent="0.25">
      <c r="A76" s="34" t="s">
        <v>43</v>
      </c>
      <c r="B76" s="26">
        <v>122</v>
      </c>
      <c r="C76" s="35" t="str" cm="1">
        <f t="array" ref="C76">INDEX([1]base!$A$2:$G$178,MATCH($B76,[1]base!$A$2:$A$178,0),COLUMN()-1)</f>
        <v>101 395 286 22</v>
      </c>
      <c r="D76" s="36" t="str" cm="1">
        <f t="array" ref="D76">INDEX([1]base!$A$2:$G$178,MATCH($B76,[1]base!$A$2:$A$178,0),COLUMN()-1)</f>
        <v>КВАРТЮК Дмитрий Алексеевич</v>
      </c>
      <c r="E76" s="37" cm="1">
        <f t="array" ref="E76">INDEX([1]base!$A$2:$G$178,MATCH($B76,[1]base!$A$2:$A$178,0),COLUMN()-1)</f>
        <v>40514</v>
      </c>
      <c r="F76" s="34" t="str" cm="1">
        <f t="array" ref="F76">INDEX([1]base!$A$2:$G$178,MATCH($B76,[1]base!$A$2:$A$178,0),COLUMN()-1)</f>
        <v>КМС</v>
      </c>
      <c r="G76" s="34" t="str" cm="1">
        <f t="array" ref="G76">INDEX([1]base!$A$2:$G$178,MATCH($B76,[1]base!$A$2:$A$178,0),COLUMN()-1)</f>
        <v>Москва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F76" s="38"/>
      <c r="AG76" s="38"/>
      <c r="AH76" s="38"/>
      <c r="AI76" s="26"/>
      <c r="AJ76" s="26"/>
    </row>
    <row r="77" spans="1:36" s="39" customFormat="1" ht="23.15" customHeight="1" x14ac:dyDescent="0.25">
      <c r="A77" s="34" t="s">
        <v>43</v>
      </c>
      <c r="B77" s="26">
        <v>18</v>
      </c>
      <c r="C77" s="35" t="str" cm="1">
        <f t="array" ref="C77">INDEX([1]base!$A$2:$G$178,MATCH($B77,[1]base!$A$2:$A$178,0),COLUMN()-1)</f>
        <v>101 438 996 82</v>
      </c>
      <c r="D77" s="36" t="str" cm="1">
        <f t="array" ref="D77">INDEX([1]base!$A$2:$G$178,MATCH($B77,[1]base!$A$2:$A$178,0),COLUMN()-1)</f>
        <v>СЕВРЮГИН Савелий Сергеевич</v>
      </c>
      <c r="E77" s="37" t="str" cm="1">
        <f t="array" ref="E77">INDEX([1]base!$A$2:$G$178,MATCH($B77,[1]base!$A$2:$A$178,0),COLUMN()-1)</f>
        <v>15.01.2010</v>
      </c>
      <c r="F77" s="34" t="str" cm="1">
        <f t="array" ref="F77">INDEX([1]base!$A$2:$G$178,MATCH($B77,[1]base!$A$2:$A$178,0),COLUMN()-1)</f>
        <v>1 СР</v>
      </c>
      <c r="G77" s="34" t="str" cm="1">
        <f t="array" ref="G77">INDEX([1]base!$A$2:$G$178,MATCH($B77,[1]base!$A$2:$A$178,0),COLUMN()-1)</f>
        <v>Самарская область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F77" s="38"/>
      <c r="AG77" s="38"/>
      <c r="AH77" s="38"/>
      <c r="AI77" s="26"/>
      <c r="AJ77" s="26"/>
    </row>
    <row r="78" spans="1:36" s="39" customFormat="1" ht="23.15" customHeight="1" x14ac:dyDescent="0.25">
      <c r="A78" s="34" t="s">
        <v>43</v>
      </c>
      <c r="B78" s="26">
        <v>19</v>
      </c>
      <c r="C78" s="35" t="str" cm="1">
        <f t="array" ref="C78">INDEX([1]base!$A$2:$G$178,MATCH($B78,[1]base!$A$2:$A$178,0),COLUMN()-1)</f>
        <v>101 462 547 62</v>
      </c>
      <c r="D78" s="36" t="str" cm="1">
        <f t="array" ref="D78">INDEX([1]base!$A$2:$G$178,MATCH($B78,[1]base!$A$2:$A$178,0),COLUMN()-1)</f>
        <v>ИРМАТОВ Азамат Нозимжонович</v>
      </c>
      <c r="E78" s="37" cm="1">
        <f t="array" ref="E78">INDEX([1]base!$A$2:$G$178,MATCH($B78,[1]base!$A$2:$A$178,0),COLUMN()-1)</f>
        <v>40284</v>
      </c>
      <c r="F78" s="34" t="str" cm="1">
        <f t="array" ref="F78">INDEX([1]base!$A$2:$G$178,MATCH($B78,[1]base!$A$2:$A$178,0),COLUMN()-1)</f>
        <v>1 СР</v>
      </c>
      <c r="G78" s="34" t="str" cm="1">
        <f t="array" ref="G78">INDEX([1]base!$A$2:$G$178,MATCH($B78,[1]base!$A$2:$A$178,0),COLUMN()-1)</f>
        <v>Самарская область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F78" s="38"/>
      <c r="AG78" s="38"/>
      <c r="AH78" s="38"/>
      <c r="AI78" s="26"/>
      <c r="AJ78" s="26"/>
    </row>
    <row r="79" spans="1:36" s="39" customFormat="1" ht="23.15" customHeight="1" x14ac:dyDescent="0.25">
      <c r="A79" s="34" t="s">
        <v>43</v>
      </c>
      <c r="B79" s="26">
        <v>24</v>
      </c>
      <c r="C79" s="35" t="str" cm="1">
        <f t="array" ref="C79">INDEX([1]base!$A$2:$G$178,MATCH($B79,[1]base!$A$2:$A$178,0),COLUMN()-1)</f>
        <v>101 259 680 22</v>
      </c>
      <c r="D79" s="36" t="str" cm="1">
        <f t="array" ref="D79">INDEX([1]base!$A$2:$G$178,MATCH($B79,[1]base!$A$2:$A$178,0),COLUMN()-1)</f>
        <v>БАТЮКОВ Степан Андреевич</v>
      </c>
      <c r="E79" s="37" cm="1">
        <f t="array" ref="E79">INDEX([1]base!$A$2:$G$178,MATCH($B79,[1]base!$A$2:$A$178,0),COLUMN()-1)</f>
        <v>40032</v>
      </c>
      <c r="F79" s="34" t="str" cm="1">
        <f t="array" ref="F79">INDEX([1]base!$A$2:$G$178,MATCH($B79,[1]base!$A$2:$A$178,0),COLUMN()-1)</f>
        <v>2 СР</v>
      </c>
      <c r="G79" s="34" t="str" cm="1">
        <f t="array" ref="G79">INDEX([1]base!$A$2:$G$178,MATCH($B79,[1]base!$A$2:$A$178,0),COLUMN()-1)</f>
        <v>Самарская область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F79" s="38"/>
      <c r="AG79" s="38"/>
      <c r="AH79" s="38"/>
      <c r="AI79" s="26"/>
      <c r="AJ79" s="26"/>
    </row>
    <row r="80" spans="1:36" s="39" customFormat="1" ht="23.15" customHeight="1" x14ac:dyDescent="0.25">
      <c r="A80" s="34" t="s">
        <v>43</v>
      </c>
      <c r="B80" s="26">
        <v>42</v>
      </c>
      <c r="C80" s="35" t="str" cm="1">
        <f t="array" ref="C80">INDEX([1]base!$A$2:$G$178,MATCH($B80,[1]base!$A$2:$A$178,0),COLUMN()-1)</f>
        <v>101 548 794 76</v>
      </c>
      <c r="D80" s="36" t="str" cm="1">
        <f t="array" ref="D80">INDEX([1]base!$A$2:$G$178,MATCH($B80,[1]base!$A$2:$A$178,0),COLUMN()-1)</f>
        <v>ВДОВИН Михаил Алексеевич</v>
      </c>
      <c r="E80" s="37" cm="1">
        <f t="array" ref="E80">INDEX([1]base!$A$2:$G$178,MATCH($B80,[1]base!$A$2:$A$178,0),COLUMN()-1)</f>
        <v>40120</v>
      </c>
      <c r="F80" s="34" t="str" cm="1">
        <f t="array" ref="F80">INDEX([1]base!$A$2:$G$178,MATCH($B80,[1]base!$A$2:$A$178,0),COLUMN()-1)</f>
        <v>1 СР</v>
      </c>
      <c r="G80" s="34" t="str" cm="1">
        <f t="array" ref="G80">INDEX([1]base!$A$2:$G$178,MATCH($B80,[1]base!$A$2:$A$178,0),COLUMN()-1)</f>
        <v>Самарская область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F80" s="38"/>
      <c r="AG80" s="38"/>
      <c r="AH80" s="38"/>
      <c r="AI80" s="26"/>
      <c r="AJ80" s="26"/>
    </row>
    <row r="81" spans="1:36" s="39" customFormat="1" ht="23.15" customHeight="1" x14ac:dyDescent="0.25">
      <c r="A81" s="34" t="s">
        <v>43</v>
      </c>
      <c r="B81" s="26">
        <v>40</v>
      </c>
      <c r="C81" s="35" t="str" cm="1">
        <f t="array" ref="C81">INDEX([1]base!$A$2:$G$178,MATCH($B81,[1]base!$A$2:$A$178,0),COLUMN()-1)</f>
        <v>101 459 876 10</v>
      </c>
      <c r="D81" s="36" t="str" cm="1">
        <f t="array" ref="D81">INDEX([1]base!$A$2:$G$178,MATCH($B81,[1]base!$A$2:$A$178,0),COLUMN()-1)</f>
        <v>АГАПОВ Артем Владимирович</v>
      </c>
      <c r="E81" s="37" cm="1">
        <f t="array" ref="E81">INDEX([1]base!$A$2:$G$178,MATCH($B81,[1]base!$A$2:$A$178,0),COLUMN()-1)</f>
        <v>40415</v>
      </c>
      <c r="F81" s="34" t="str" cm="1">
        <f t="array" ref="F81">INDEX([1]base!$A$2:$G$178,MATCH($B81,[1]base!$A$2:$A$178,0),COLUMN()-1)</f>
        <v>2 СР</v>
      </c>
      <c r="G81" s="34" t="str" cm="1">
        <f t="array" ref="G81">INDEX([1]base!$A$2:$G$178,MATCH($B81,[1]base!$A$2:$A$178,0),COLUMN()-1)</f>
        <v>Самарская область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F81" s="38"/>
      <c r="AG81" s="38"/>
      <c r="AH81" s="38"/>
      <c r="AI81" s="26"/>
      <c r="AJ81" s="26"/>
    </row>
    <row r="82" spans="1:36" s="39" customFormat="1" ht="23.15" customHeight="1" x14ac:dyDescent="0.25">
      <c r="A82" s="34" t="s">
        <v>43</v>
      </c>
      <c r="B82" s="26">
        <v>34</v>
      </c>
      <c r="C82" s="35" t="str" cm="1">
        <f t="array" ref="C82">INDEX([1]base!$A$2:$G$178,MATCH($B82,[1]base!$A$2:$A$178,0),COLUMN()-1)</f>
        <v>101 437 863 16</v>
      </c>
      <c r="D82" s="36" t="str" cm="1">
        <f t="array" ref="D82">INDEX([1]base!$A$2:$G$178,MATCH($B82,[1]base!$A$2:$A$178,0),COLUMN()-1)</f>
        <v>БИКАЕВ Рафис Радикович</v>
      </c>
      <c r="E82" s="37" cm="1">
        <f t="array" ref="E82">INDEX([1]base!$A$2:$G$178,MATCH($B82,[1]base!$A$2:$A$178,0),COLUMN()-1)</f>
        <v>40383</v>
      </c>
      <c r="F82" s="34" t="str" cm="1">
        <f t="array" ref="F82">INDEX([1]base!$A$2:$G$178,MATCH($B82,[1]base!$A$2:$A$178,0),COLUMN()-1)</f>
        <v>2 СР</v>
      </c>
      <c r="G82" s="34" t="str" cm="1">
        <f t="array" ref="G82">INDEX([1]base!$A$2:$G$178,MATCH($B82,[1]base!$A$2:$A$178,0),COLUMN()-1)</f>
        <v>Самарская область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F82" s="38"/>
      <c r="AG82" s="38"/>
      <c r="AH82" s="38"/>
      <c r="AI82" s="26"/>
      <c r="AJ82" s="26"/>
    </row>
    <row r="83" spans="1:36" s="39" customFormat="1" ht="23.15" customHeight="1" x14ac:dyDescent="0.25">
      <c r="A83" s="34" t="s">
        <v>43</v>
      </c>
      <c r="B83" s="26">
        <v>63</v>
      </c>
      <c r="C83" s="35" t="str" cm="1">
        <f t="array" ref="C83">INDEX([1]base!$A$2:$G$178,MATCH($B83,[1]base!$A$2:$A$178,0),COLUMN()-1)</f>
        <v>101 544 004 39</v>
      </c>
      <c r="D83" s="36" t="str" cm="1">
        <f t="array" ref="D83">INDEX([1]base!$A$2:$G$178,MATCH($B83,[1]base!$A$2:$A$178,0),COLUMN()-1)</f>
        <v>ХАЛАИМОВ Антон Дмитриевич</v>
      </c>
      <c r="E83" s="37" cm="1">
        <f t="array" ref="E83">INDEX([1]base!$A$2:$G$178,MATCH($B83,[1]base!$A$2:$A$178,0),COLUMN()-1)</f>
        <v>40408</v>
      </c>
      <c r="F83" s="34" t="str" cm="1">
        <f t="array" ref="F83">INDEX([1]base!$A$2:$G$178,MATCH($B83,[1]base!$A$2:$A$178,0),COLUMN()-1)</f>
        <v>2 СР</v>
      </c>
      <c r="G83" s="34" t="str" cm="1">
        <f t="array" ref="G83">INDEX([1]base!$A$2:$G$178,MATCH($B83,[1]base!$A$2:$A$178,0),COLUMN()-1)</f>
        <v>Иркутская область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F83" s="38"/>
      <c r="AG83" s="38"/>
      <c r="AH83" s="38"/>
      <c r="AI83" s="26"/>
      <c r="AJ83" s="26"/>
    </row>
    <row r="84" spans="1:36" s="39" customFormat="1" ht="23.15" customHeight="1" x14ac:dyDescent="0.25">
      <c r="A84" s="34" t="s">
        <v>43</v>
      </c>
      <c r="B84" s="26">
        <v>28</v>
      </c>
      <c r="C84" s="35" t="str" cm="1">
        <f t="array" ref="C84">INDEX([1]base!$A$2:$G$178,MATCH($B84,[1]base!$A$2:$A$178,0),COLUMN()-1)</f>
        <v>101 629 015 78</v>
      </c>
      <c r="D84" s="36" t="str" cm="1">
        <f t="array" ref="D84">INDEX([1]base!$A$2:$G$178,MATCH($B84,[1]base!$A$2:$A$178,0),COLUMN()-1)</f>
        <v>БАЛЕНКОВ Дмитрий Андреевич</v>
      </c>
      <c r="E84" s="37" cm="1">
        <f t="array" ref="E84">INDEX([1]base!$A$2:$G$178,MATCH($B84,[1]base!$A$2:$A$178,0),COLUMN()-1)</f>
        <v>40470</v>
      </c>
      <c r="F84" s="34" t="str" cm="1">
        <f t="array" ref="F84">INDEX([1]base!$A$2:$G$178,MATCH($B84,[1]base!$A$2:$A$178,0),COLUMN()-1)</f>
        <v>2 СР</v>
      </c>
      <c r="G84" s="34" t="str" cm="1">
        <f t="array" ref="G84">INDEX([1]base!$A$2:$G$178,MATCH($B84,[1]base!$A$2:$A$178,0),COLUMN()-1)</f>
        <v>Самарская область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F84" s="38"/>
      <c r="AG84" s="38"/>
      <c r="AH84" s="38"/>
      <c r="AI84" s="26"/>
      <c r="AJ84" s="26"/>
    </row>
    <row r="85" spans="1:36" s="39" customFormat="1" ht="23.15" customHeight="1" x14ac:dyDescent="0.25">
      <c r="A85" s="34" t="s">
        <v>43</v>
      </c>
      <c r="B85" s="26">
        <v>27</v>
      </c>
      <c r="C85" s="35" t="str" cm="1">
        <f t="array" ref="C85">INDEX([1]base!$A$2:$G$178,MATCH($B85,[1]base!$A$2:$A$178,0),COLUMN()-1)</f>
        <v>101 609 320 74</v>
      </c>
      <c r="D85" s="36" t="str" cm="1">
        <f t="array" ref="D85">INDEX([1]base!$A$2:$G$178,MATCH($B85,[1]base!$A$2:$A$178,0),COLUMN()-1)</f>
        <v>ЛЕВИН Андрей Алексеевич</v>
      </c>
      <c r="E85" s="37" cm="1">
        <f t="array" ref="E85">INDEX([1]base!$A$2:$G$178,MATCH($B85,[1]base!$A$2:$A$178,0),COLUMN()-1)</f>
        <v>40539</v>
      </c>
      <c r="F85" s="34" t="str" cm="1">
        <f t="array" ref="F85">INDEX([1]base!$A$2:$G$178,MATCH($B85,[1]base!$A$2:$A$178,0),COLUMN()-1)</f>
        <v>1 СР</v>
      </c>
      <c r="G85" s="34" t="str" cm="1">
        <f t="array" ref="G85">INDEX([1]base!$A$2:$G$178,MATCH($B85,[1]base!$A$2:$A$178,0),COLUMN()-1)</f>
        <v>Самарская область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F85" s="38"/>
      <c r="AG85" s="38"/>
      <c r="AH85" s="38"/>
      <c r="AI85" s="26"/>
      <c r="AJ85" s="26"/>
    </row>
    <row r="86" spans="1:36" s="39" customFormat="1" ht="23.15" customHeight="1" x14ac:dyDescent="0.25">
      <c r="A86" s="34" t="s">
        <v>43</v>
      </c>
      <c r="B86" s="26">
        <v>108</v>
      </c>
      <c r="C86" s="35" t="str" cm="1">
        <f t="array" ref="C86">INDEX([1]base!$A$2:$G$178,MATCH($B86,[1]base!$A$2:$A$178,0),COLUMN()-1)</f>
        <v>101 418 724 83</v>
      </c>
      <c r="D86" s="36" t="str" cm="1">
        <f t="array" ref="D86">INDEX([1]base!$A$2:$G$178,MATCH($B86,[1]base!$A$2:$A$178,0),COLUMN()-1)</f>
        <v>АГЕЕВ Даниил Русланович</v>
      </c>
      <c r="E86" s="37" cm="1">
        <f t="array" ref="E86">INDEX([1]base!$A$2:$G$178,MATCH($B86,[1]base!$A$2:$A$178,0),COLUMN()-1)</f>
        <v>39968</v>
      </c>
      <c r="F86" s="34" t="str" cm="1">
        <f t="array" ref="F86">INDEX([1]base!$A$2:$G$178,MATCH($B86,[1]base!$A$2:$A$178,0),COLUMN()-1)</f>
        <v>КМС</v>
      </c>
      <c r="G86" s="34" t="str" cm="1">
        <f t="array" ref="G86">INDEX([1]base!$A$2:$G$178,MATCH($B86,[1]base!$A$2:$A$178,0),COLUMN()-1)</f>
        <v>Нижегородская область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F86" s="38"/>
      <c r="AG86" s="38"/>
      <c r="AH86" s="38"/>
      <c r="AI86" s="26"/>
      <c r="AJ86" s="26"/>
    </row>
    <row r="87" spans="1:36" s="39" customFormat="1" ht="23.15" customHeight="1" x14ac:dyDescent="0.25">
      <c r="A87" s="34" t="s">
        <v>43</v>
      </c>
      <c r="B87" s="26">
        <v>132</v>
      </c>
      <c r="C87" s="35" t="str" cm="1">
        <f t="array" ref="C87">INDEX([1]base!$A$2:$G$178,MATCH($B87,[1]base!$A$2:$A$178,0),COLUMN()-1)</f>
        <v>101 458 603 95</v>
      </c>
      <c r="D87" s="36" t="str" cm="1">
        <f t="array" ref="D87">INDEX([1]base!$A$2:$G$178,MATCH($B87,[1]base!$A$2:$A$178,0),COLUMN()-1)</f>
        <v>САХНОВ Дмитрий Сергеевич</v>
      </c>
      <c r="E87" s="37" cm="1">
        <f t="array" ref="E87">INDEX([1]base!$A$2:$G$178,MATCH($B87,[1]base!$A$2:$A$178,0),COLUMN()-1)</f>
        <v>40248</v>
      </c>
      <c r="F87" s="34" t="str" cm="1">
        <f t="array" ref="F87">INDEX([1]base!$A$2:$G$178,MATCH($B87,[1]base!$A$2:$A$178,0),COLUMN()-1)</f>
        <v>2 СР</v>
      </c>
      <c r="G87" s="34" t="str" cm="1">
        <f t="array" ref="G87">INDEX([1]base!$A$2:$G$178,MATCH($B87,[1]base!$A$2:$A$178,0),COLUMN()-1)</f>
        <v>Саратовская область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F87" s="38"/>
      <c r="AG87" s="38"/>
      <c r="AH87" s="38"/>
      <c r="AI87" s="26"/>
      <c r="AJ87" s="26"/>
    </row>
    <row r="88" spans="1:36" s="39" customFormat="1" ht="23.15" customHeight="1" x14ac:dyDescent="0.25">
      <c r="A88" s="34" t="s">
        <v>43</v>
      </c>
      <c r="B88" s="26">
        <v>115</v>
      </c>
      <c r="C88" s="35" t="str" cm="1">
        <f t="array" ref="C88">INDEX([1]base!$A$2:$G$178,MATCH($B88,[1]base!$A$2:$A$178,0),COLUMN()-1)</f>
        <v>101 436 185 84</v>
      </c>
      <c r="D88" s="36" t="str" cm="1">
        <f t="array" ref="D88">INDEX([1]base!$A$2:$G$178,MATCH($B88,[1]base!$A$2:$A$178,0),COLUMN()-1)</f>
        <v>ШЕПЕЛИН Кирилл Васильевич</v>
      </c>
      <c r="E88" s="37" cm="1">
        <f t="array" ref="E88">INDEX([1]base!$A$2:$G$178,MATCH($B88,[1]base!$A$2:$A$178,0),COLUMN()-1)</f>
        <v>40314</v>
      </c>
      <c r="F88" s="34" t="str" cm="1">
        <f t="array" ref="F88">INDEX([1]base!$A$2:$G$178,MATCH($B88,[1]base!$A$2:$A$178,0),COLUMN()-1)</f>
        <v>2 СР</v>
      </c>
      <c r="G88" s="34" t="str" cm="1">
        <f t="array" ref="G88">INDEX([1]base!$A$2:$G$178,MATCH($B88,[1]base!$A$2:$A$178,0),COLUMN()-1)</f>
        <v>Тюменская область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F88" s="38"/>
      <c r="AG88" s="38"/>
      <c r="AH88" s="38"/>
      <c r="AI88" s="26"/>
      <c r="AJ88" s="26"/>
    </row>
    <row r="89" spans="1:36" s="39" customFormat="1" ht="23.15" customHeight="1" x14ac:dyDescent="0.25">
      <c r="A89" s="34" t="s">
        <v>43</v>
      </c>
      <c r="B89" s="26">
        <v>60</v>
      </c>
      <c r="C89" s="35" t="str" cm="1">
        <f t="array" ref="C89">INDEX([1]base!$A$2:$G$178,MATCH($B89,[1]base!$A$2:$A$178,0),COLUMN()-1)</f>
        <v>101 462 966 93</v>
      </c>
      <c r="D89" s="36" t="str" cm="1">
        <f t="array" ref="D89">INDEX([1]base!$A$2:$G$178,MATCH($B89,[1]base!$A$2:$A$178,0),COLUMN()-1)</f>
        <v>МИЛЛЕР Илья Артёмович</v>
      </c>
      <c r="E89" s="37" cm="1">
        <f t="array" ref="E89">INDEX([1]base!$A$2:$G$178,MATCH($B89,[1]base!$A$2:$A$178,0),COLUMN()-1)</f>
        <v>40165</v>
      </c>
      <c r="F89" s="34" t="str" cm="1">
        <f t="array" ref="F89">INDEX([1]base!$A$2:$G$178,MATCH($B89,[1]base!$A$2:$A$178,0),COLUMN()-1)</f>
        <v>КМС</v>
      </c>
      <c r="G89" s="34" t="str" cm="1">
        <f t="array" ref="G89">INDEX([1]base!$A$2:$G$178,MATCH($B89,[1]base!$A$2:$A$178,0),COLUMN()-1)</f>
        <v>Иркутская область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F89" s="38"/>
      <c r="AG89" s="38"/>
      <c r="AH89" s="38"/>
      <c r="AI89" s="26"/>
      <c r="AJ89" s="26"/>
    </row>
    <row r="90" spans="1:36" s="39" customFormat="1" ht="23.15" customHeight="1" x14ac:dyDescent="0.25">
      <c r="A90" s="34" t="s">
        <v>43</v>
      </c>
      <c r="B90" s="26">
        <v>20</v>
      </c>
      <c r="C90" s="35" t="str" cm="1">
        <f t="array" ref="C90">INDEX([1]base!$A$2:$G$178,MATCH($B90,[1]base!$A$2:$A$178,0),COLUMN()-1)</f>
        <v>101 440 988 37</v>
      </c>
      <c r="D90" s="36" t="str" cm="1">
        <f t="array" ref="D90">INDEX([1]base!$A$2:$G$178,MATCH($B90,[1]base!$A$2:$A$178,0),COLUMN()-1)</f>
        <v>ЛУКЬЯНОВ Владислав Сергеевич</v>
      </c>
      <c r="E90" s="37" cm="1">
        <f t="array" ref="E90">INDEX([1]base!$A$2:$G$178,MATCH($B90,[1]base!$A$2:$A$178,0),COLUMN()-1)</f>
        <v>40185</v>
      </c>
      <c r="F90" s="34" t="str" cm="1">
        <f t="array" ref="F90">INDEX([1]base!$A$2:$G$178,MATCH($B90,[1]base!$A$2:$A$178,0),COLUMN()-1)</f>
        <v>1 СР</v>
      </c>
      <c r="G90" s="34" t="str" cm="1">
        <f t="array" ref="G90">INDEX([1]base!$A$2:$G$178,MATCH($B90,[1]base!$A$2:$A$178,0),COLUMN()-1)</f>
        <v>Самарская область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F90" s="38"/>
      <c r="AG90" s="38"/>
      <c r="AH90" s="38"/>
      <c r="AI90" s="26"/>
      <c r="AJ90" s="26"/>
    </row>
    <row r="91" spans="1:36" s="39" customFormat="1" ht="23.15" customHeight="1" x14ac:dyDescent="0.25">
      <c r="A91" s="34" t="s">
        <v>43</v>
      </c>
      <c r="B91" s="26">
        <v>116</v>
      </c>
      <c r="C91" s="35" t="str" cm="1">
        <f t="array" ref="C91">INDEX([1]base!$A$2:$G$178,MATCH($B91,[1]base!$A$2:$A$178,0),COLUMN()-1)</f>
        <v>101 457 943 17</v>
      </c>
      <c r="D91" s="36" t="str" cm="1">
        <f t="array" ref="D91">INDEX([1]base!$A$2:$G$178,MATCH($B91,[1]base!$A$2:$A$178,0),COLUMN()-1)</f>
        <v>ХАБИЕВ Камиль Артурович</v>
      </c>
      <c r="E91" s="37" cm="1">
        <f t="array" ref="E91">INDEX([1]base!$A$2:$G$178,MATCH($B91,[1]base!$A$2:$A$178,0),COLUMN()-1)</f>
        <v>40332</v>
      </c>
      <c r="F91" s="34" t="str" cm="1">
        <f t="array" ref="F91">INDEX([1]base!$A$2:$G$178,MATCH($B91,[1]base!$A$2:$A$178,0),COLUMN()-1)</f>
        <v>1 СР</v>
      </c>
      <c r="G91" s="34" t="str" cm="1">
        <f t="array" ref="G91">INDEX([1]base!$A$2:$G$178,MATCH($B91,[1]base!$A$2:$A$178,0),COLUMN()-1)</f>
        <v>Ульяновская область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F91" s="38"/>
      <c r="AG91" s="38"/>
      <c r="AH91" s="38"/>
      <c r="AI91" s="26"/>
      <c r="AJ91" s="26"/>
    </row>
    <row r="92" spans="1:36" s="39" customFormat="1" ht="23.15" customHeight="1" x14ac:dyDescent="0.25">
      <c r="A92" s="34" t="s">
        <v>43</v>
      </c>
      <c r="B92" s="26">
        <v>36</v>
      </c>
      <c r="C92" s="35" t="str" cm="1">
        <f t="array" ref="C92">INDEX([1]base!$A$2:$G$178,MATCH($B92,[1]base!$A$2:$A$178,0),COLUMN()-1)</f>
        <v>101 616 640 22</v>
      </c>
      <c r="D92" s="36" t="str" cm="1">
        <f t="array" ref="D92">INDEX([1]base!$A$2:$G$178,MATCH($B92,[1]base!$A$2:$A$178,0),COLUMN()-1)</f>
        <v>ТОЛКАЧЕВ Дмитрий Сергеевич</v>
      </c>
      <c r="E92" s="37" cm="1">
        <f t="array" ref="E92">INDEX([1]base!$A$2:$G$178,MATCH($B92,[1]base!$A$2:$A$178,0),COLUMN()-1)</f>
        <v>40223</v>
      </c>
      <c r="F92" s="34" t="str" cm="1">
        <f t="array" ref="F92">INDEX([1]base!$A$2:$G$178,MATCH($B92,[1]base!$A$2:$A$178,0),COLUMN()-1)</f>
        <v>2 СР</v>
      </c>
      <c r="G92" s="34" t="str" cm="1">
        <f t="array" ref="G92">INDEX([1]base!$A$2:$G$178,MATCH($B92,[1]base!$A$2:$A$178,0),COLUMN()-1)</f>
        <v>Самарская область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F92" s="38"/>
      <c r="AG92" s="38"/>
      <c r="AH92" s="38"/>
      <c r="AI92" s="26"/>
      <c r="AJ92" s="26"/>
    </row>
    <row r="93" spans="1:36" s="39" customFormat="1" ht="23.15" customHeight="1" x14ac:dyDescent="0.25">
      <c r="A93" s="34" t="s">
        <v>43</v>
      </c>
      <c r="B93" s="26">
        <v>10</v>
      </c>
      <c r="C93" s="35" t="str" cm="1">
        <f t="array" ref="C93">INDEX([1]base!$A$2:$G$178,MATCH($B93,[1]base!$A$2:$A$178,0),COLUMN()-1)</f>
        <v>101 590 025 82</v>
      </c>
      <c r="D93" s="36" t="str" cm="1">
        <f t="array" ref="D93">INDEX([1]base!$A$2:$G$178,MATCH($B93,[1]base!$A$2:$A$178,0),COLUMN()-1)</f>
        <v>ЕВДОКИМОВ Никита Константинович</v>
      </c>
      <c r="E93" s="37" cm="1">
        <f t="array" ref="E93">INDEX([1]base!$A$2:$G$178,MATCH($B93,[1]base!$A$2:$A$178,0),COLUMN()-1)</f>
        <v>40409</v>
      </c>
      <c r="F93" s="34" t="str" cm="1">
        <f t="array" ref="F93">INDEX([1]base!$A$2:$G$178,MATCH($B93,[1]base!$A$2:$A$178,0),COLUMN()-1)</f>
        <v>2 СР</v>
      </c>
      <c r="G93" s="34" t="str" cm="1">
        <f t="array" ref="G93">INDEX([1]base!$A$2:$G$178,MATCH($B93,[1]base!$A$2:$A$178,0),COLUMN()-1)</f>
        <v>Тверская область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F93" s="38"/>
      <c r="AG93" s="38"/>
      <c r="AH93" s="38"/>
      <c r="AI93" s="26"/>
      <c r="AJ93" s="26"/>
    </row>
    <row r="94" spans="1:36" s="39" customFormat="1" ht="23.15" customHeight="1" x14ac:dyDescent="0.25">
      <c r="A94" s="34" t="s">
        <v>43</v>
      </c>
      <c r="B94" s="26">
        <v>112</v>
      </c>
      <c r="C94" s="35" t="str" cm="1">
        <f t="array" ref="C94">INDEX([1]base!$A$2:$G$178,MATCH($B94,[1]base!$A$2:$A$178,0),COLUMN()-1)</f>
        <v>101 438 415 83</v>
      </c>
      <c r="D94" s="36" t="str" cm="1">
        <f t="array" ref="D94">INDEX([1]base!$A$2:$G$178,MATCH($B94,[1]base!$A$2:$A$178,0),COLUMN()-1)</f>
        <v>ТУРЧИН Александр Николаевич</v>
      </c>
      <c r="E94" s="37" cm="1">
        <f t="array" ref="E94">INDEX([1]base!$A$2:$G$178,MATCH($B94,[1]base!$A$2:$A$178,0),COLUMN()-1)</f>
        <v>40199</v>
      </c>
      <c r="F94" s="34" t="str" cm="1">
        <f t="array" ref="F94">INDEX([1]base!$A$2:$G$178,MATCH($B94,[1]base!$A$2:$A$178,0),COLUMN()-1)</f>
        <v>2 СР</v>
      </c>
      <c r="G94" s="34" t="str" cm="1">
        <f t="array" ref="G94">INDEX([1]base!$A$2:$G$178,MATCH($B94,[1]base!$A$2:$A$178,0),COLUMN()-1)</f>
        <v>Тюменская область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F94" s="38"/>
      <c r="AG94" s="38"/>
      <c r="AH94" s="38"/>
      <c r="AI94" s="26"/>
      <c r="AJ94" s="26"/>
    </row>
    <row r="95" spans="1:36" s="39" customFormat="1" ht="23.15" customHeight="1" x14ac:dyDescent="0.25">
      <c r="A95" s="34" t="s">
        <v>43</v>
      </c>
      <c r="B95" s="26">
        <v>128</v>
      </c>
      <c r="C95" s="35" t="str" cm="1">
        <f t="array" ref="C95">INDEX([1]base!$A$2:$G$178,MATCH($B95,[1]base!$A$2:$A$178,0),COLUMN()-1)</f>
        <v>101 652 300 83</v>
      </c>
      <c r="D95" s="36" t="str" cm="1">
        <f t="array" ref="D95">INDEX([1]base!$A$2:$G$178,MATCH($B95,[1]base!$A$2:$A$178,0),COLUMN()-1)</f>
        <v>БУГРОВ Ян Алексеевич</v>
      </c>
      <c r="E95" s="37" cm="1">
        <f t="array" ref="E95">INDEX([1]base!$A$2:$G$178,MATCH($B95,[1]base!$A$2:$A$178,0),COLUMN()-1)</f>
        <v>40441</v>
      </c>
      <c r="F95" s="34" t="str" cm="1">
        <f t="array" ref="F95">INDEX([1]base!$A$2:$G$178,MATCH($B95,[1]base!$A$2:$A$178,0),COLUMN()-1)</f>
        <v>2 СР</v>
      </c>
      <c r="G95" s="34" t="str" cm="1">
        <f t="array" ref="G95">INDEX([1]base!$A$2:$G$178,MATCH($B95,[1]base!$A$2:$A$178,0),COLUMN()-1)</f>
        <v>Нижегородская область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F95" s="38"/>
      <c r="AG95" s="38"/>
      <c r="AH95" s="38"/>
      <c r="AI95" s="26"/>
      <c r="AJ95" s="26"/>
    </row>
    <row r="96" spans="1:36" s="39" customFormat="1" ht="23.15" customHeight="1" x14ac:dyDescent="0.25">
      <c r="A96" s="34" t="s">
        <v>43</v>
      </c>
      <c r="B96" s="26">
        <v>3</v>
      </c>
      <c r="C96" s="35" t="str" cm="1">
        <f t="array" ref="C96">INDEX([1]base!$A$2:$G$178,MATCH($B96,[1]base!$A$2:$A$178,0),COLUMN()-1)</f>
        <v>101 438 433 04</v>
      </c>
      <c r="D96" s="36" t="str" cm="1">
        <f t="array" ref="D96">INDEX([1]base!$A$2:$G$178,MATCH($B96,[1]base!$A$2:$A$178,0),COLUMN()-1)</f>
        <v>РЯБОВ Максим Дмитриевич</v>
      </c>
      <c r="E96" s="37" cm="1">
        <f t="array" ref="E96">INDEX([1]base!$A$2:$G$178,MATCH($B96,[1]base!$A$2:$A$178,0),COLUMN()-1)</f>
        <v>39940</v>
      </c>
      <c r="F96" s="34" t="str" cm="1">
        <f t="array" ref="F96">INDEX([1]base!$A$2:$G$178,MATCH($B96,[1]base!$A$2:$A$178,0),COLUMN()-1)</f>
        <v>КМС</v>
      </c>
      <c r="G96" s="34" t="str" cm="1">
        <f t="array" ref="G96">INDEX([1]base!$A$2:$G$178,MATCH($B96,[1]base!$A$2:$A$178,0),COLUMN()-1)</f>
        <v>Воронежская область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F96" s="38"/>
      <c r="AG96" s="38"/>
      <c r="AH96" s="38"/>
      <c r="AI96" s="26"/>
      <c r="AJ96" s="26"/>
    </row>
    <row r="97" spans="1:36" s="39" customFormat="1" ht="23.15" customHeight="1" x14ac:dyDescent="0.25">
      <c r="A97" s="34" t="s">
        <v>43</v>
      </c>
      <c r="B97" s="26">
        <v>43</v>
      </c>
      <c r="C97" s="35" t="str" cm="1">
        <f t="array" ref="C97">INDEX([1]base!$A$2:$G$178,MATCH($B97,[1]base!$A$2:$A$178,0),COLUMN()-1)</f>
        <v>101 439 673 80</v>
      </c>
      <c r="D97" s="36" t="str" cm="1">
        <f t="array" ref="D97">INDEX([1]base!$A$2:$G$178,MATCH($B97,[1]base!$A$2:$A$178,0),COLUMN()-1)</f>
        <v xml:space="preserve">БЛЮДИН Даниил Иванович </v>
      </c>
      <c r="E97" s="37" cm="1">
        <f t="array" ref="E97">INDEX([1]base!$A$2:$G$178,MATCH($B97,[1]base!$A$2:$A$178,0),COLUMN()-1)</f>
        <v>40004</v>
      </c>
      <c r="F97" s="34" t="str" cm="1">
        <f t="array" ref="F97">INDEX([1]base!$A$2:$G$178,MATCH($B97,[1]base!$A$2:$A$178,0),COLUMN()-1)</f>
        <v>1 СР</v>
      </c>
      <c r="G97" s="34" t="str" cm="1">
        <f t="array" ref="G97">INDEX([1]base!$A$2:$G$178,MATCH($B97,[1]base!$A$2:$A$178,0),COLUMN()-1)</f>
        <v>Самарская область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F97" s="38"/>
      <c r="AG97" s="38"/>
      <c r="AH97" s="38"/>
      <c r="AI97" s="26"/>
      <c r="AJ97" s="26"/>
    </row>
    <row r="98" spans="1:36" s="39" customFormat="1" ht="23.15" customHeight="1" x14ac:dyDescent="0.25">
      <c r="A98" s="34" t="s">
        <v>43</v>
      </c>
      <c r="B98" s="26">
        <v>25</v>
      </c>
      <c r="C98" s="35" t="str" cm="1">
        <f t="array" ref="C98">INDEX([1]base!$A$2:$G$178,MATCH($B98,[1]base!$A$2:$A$178,0),COLUMN()-1)</f>
        <v>101 548 790 72</v>
      </c>
      <c r="D98" s="36" t="str" cm="1">
        <f t="array" ref="D98">INDEX([1]base!$A$2:$G$178,MATCH($B98,[1]base!$A$2:$A$178,0),COLUMN()-1)</f>
        <v>ДРОЗДОВ Артём Геннадьевич</v>
      </c>
      <c r="E98" s="37" cm="1">
        <f t="array" ref="E98">INDEX([1]base!$A$2:$G$178,MATCH($B98,[1]base!$A$2:$A$178,0),COLUMN()-1)</f>
        <v>40462</v>
      </c>
      <c r="F98" s="34" t="str" cm="1">
        <f t="array" ref="F98">INDEX([1]base!$A$2:$G$178,MATCH($B98,[1]base!$A$2:$A$178,0),COLUMN()-1)</f>
        <v>2 СР</v>
      </c>
      <c r="G98" s="34" t="str" cm="1">
        <f t="array" ref="G98">INDEX([1]base!$A$2:$G$178,MATCH($B98,[1]base!$A$2:$A$178,0),COLUMN()-1)</f>
        <v>Самарская область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F98" s="38"/>
      <c r="AG98" s="38"/>
      <c r="AH98" s="38"/>
      <c r="AI98" s="26"/>
      <c r="AJ98" s="26"/>
    </row>
    <row r="99" spans="1:36" s="39" customFormat="1" ht="23.15" customHeight="1" x14ac:dyDescent="0.25">
      <c r="A99" s="34" t="s">
        <v>43</v>
      </c>
      <c r="B99" s="26">
        <v>2</v>
      </c>
      <c r="C99" s="35" t="str" cm="1">
        <f t="array" ref="C99">INDEX([1]base!$A$2:$G$178,MATCH($B99,[1]base!$A$2:$A$178,0),COLUMN()-1)</f>
        <v>101 438 042 01</v>
      </c>
      <c r="D99" s="36" t="str" cm="1">
        <f t="array" ref="D99">INDEX([1]base!$A$2:$G$178,MATCH($B99,[1]base!$A$2:$A$178,0),COLUMN()-1)</f>
        <v>ДЫБЛЕНКО Артем Романович</v>
      </c>
      <c r="E99" s="37" cm="1">
        <f t="array" ref="E99">INDEX([1]base!$A$2:$G$178,MATCH($B99,[1]base!$A$2:$A$178,0),COLUMN()-1)</f>
        <v>39832</v>
      </c>
      <c r="F99" s="34" t="str" cm="1">
        <f t="array" ref="F99">INDEX([1]base!$A$2:$G$178,MATCH($B99,[1]base!$A$2:$A$178,0),COLUMN()-1)</f>
        <v>КМС</v>
      </c>
      <c r="G99" s="34" t="str" cm="1">
        <f t="array" ref="G99">INDEX([1]base!$A$2:$G$178,MATCH($B99,[1]base!$A$2:$A$178,0),COLUMN()-1)</f>
        <v>Воронежская область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F99" s="38"/>
      <c r="AG99" s="38"/>
      <c r="AH99" s="38"/>
      <c r="AI99" s="26"/>
      <c r="AJ99" s="26"/>
    </row>
    <row r="100" spans="1:36" s="39" customFormat="1" ht="23.15" customHeight="1" x14ac:dyDescent="0.25">
      <c r="A100" s="34" t="s">
        <v>43</v>
      </c>
      <c r="B100" s="26">
        <v>135</v>
      </c>
      <c r="C100" s="35" t="str" cm="1">
        <f t="array" ref="C100">INDEX([1]base!$A$2:$G$178,MATCH($B100,[1]base!$A$2:$A$178,0),COLUMN()-1)</f>
        <v>101 655 758 49</v>
      </c>
      <c r="D100" s="36" t="str" cm="1">
        <f t="array" ref="D100">INDEX([1]base!$A$2:$G$178,MATCH($B100,[1]base!$A$2:$A$178,0),COLUMN()-1)</f>
        <v>БАТАНОВ Даниил Кемильевич</v>
      </c>
      <c r="E100" s="37" cm="1">
        <f t="array" ref="E100">INDEX([1]base!$A$2:$G$178,MATCH($B100,[1]base!$A$2:$A$178,0),COLUMN()-1)</f>
        <v>40125</v>
      </c>
      <c r="F100" s="34" t="str" cm="1">
        <f t="array" ref="F100">INDEX([1]base!$A$2:$G$178,MATCH($B100,[1]base!$A$2:$A$178,0),COLUMN()-1)</f>
        <v>2 СР</v>
      </c>
      <c r="G100" s="34" t="str" cm="1">
        <f t="array" ref="G100">INDEX([1]base!$A$2:$G$178,MATCH($B100,[1]base!$A$2:$A$178,0),COLUMN()-1)</f>
        <v>Саратовская область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F100" s="38"/>
      <c r="AG100" s="38"/>
      <c r="AH100" s="38"/>
      <c r="AI100" s="26"/>
      <c r="AJ100" s="26"/>
    </row>
    <row r="101" spans="1:36" s="39" customFormat="1" ht="23.15" customHeight="1" x14ac:dyDescent="0.25">
      <c r="A101" s="34" t="s">
        <v>43</v>
      </c>
      <c r="B101" s="26">
        <v>41</v>
      </c>
      <c r="C101" s="35" t="str" cm="1">
        <f t="array" ref="C101">INDEX([1]base!$A$2:$G$178,MATCH($B101,[1]base!$A$2:$A$178,0),COLUMN()-1)</f>
        <v>101 459 875 09</v>
      </c>
      <c r="D101" s="36" t="str" cm="1">
        <f t="array" ref="D101">INDEX([1]base!$A$2:$G$178,MATCH($B101,[1]base!$A$2:$A$178,0),COLUMN()-1)</f>
        <v>КАЗАНЦЕВ Алексей Владимирович</v>
      </c>
      <c r="E101" s="37" cm="1">
        <f t="array" ref="E101">INDEX([1]base!$A$2:$G$178,MATCH($B101,[1]base!$A$2:$A$178,0),COLUMN()-1)</f>
        <v>40255</v>
      </c>
      <c r="F101" s="34" t="str" cm="1">
        <f t="array" ref="F101">INDEX([1]base!$A$2:$G$178,MATCH($B101,[1]base!$A$2:$A$178,0),COLUMN()-1)</f>
        <v>2 СР</v>
      </c>
      <c r="G101" s="34" t="str" cm="1">
        <f t="array" ref="G101">INDEX([1]base!$A$2:$G$178,MATCH($B101,[1]base!$A$2:$A$178,0),COLUMN()-1)</f>
        <v>Самарская область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F101" s="38"/>
      <c r="AG101" s="38"/>
      <c r="AH101" s="38"/>
      <c r="AI101" s="26"/>
      <c r="AJ101" s="26"/>
    </row>
    <row r="102" spans="1:36" s="39" customFormat="1" ht="23.15" customHeight="1" x14ac:dyDescent="0.25">
      <c r="A102" s="34" t="s">
        <v>43</v>
      </c>
      <c r="B102" s="26">
        <v>32</v>
      </c>
      <c r="C102" s="35" t="str" cm="1">
        <f t="array" ref="C102">INDEX([1]base!$A$2:$G$178,MATCH($B102,[1]base!$A$2:$A$178,0),COLUMN()-1)</f>
        <v>101 436 840 60</v>
      </c>
      <c r="D102" s="36" t="str" cm="1">
        <f t="array" ref="D102">INDEX([1]base!$A$2:$G$178,MATCH($B102,[1]base!$A$2:$A$178,0),COLUMN()-1)</f>
        <v>СТРЕЛЬНИКОВ Андрей Николаевич</v>
      </c>
      <c r="E102" s="37" cm="1">
        <f t="array" ref="E102">INDEX([1]base!$A$2:$G$178,MATCH($B102,[1]base!$A$2:$A$178,0),COLUMN()-1)</f>
        <v>40472</v>
      </c>
      <c r="F102" s="34" t="str" cm="1">
        <f t="array" ref="F102">INDEX([1]base!$A$2:$G$178,MATCH($B102,[1]base!$A$2:$A$178,0),COLUMN()-1)</f>
        <v>1 СР</v>
      </c>
      <c r="G102" s="34" t="str" cm="1">
        <f t="array" ref="G102">INDEX([1]base!$A$2:$G$178,MATCH($B102,[1]base!$A$2:$A$178,0),COLUMN()-1)</f>
        <v>Самарская область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F102" s="38"/>
      <c r="AG102" s="38"/>
      <c r="AH102" s="38"/>
      <c r="AI102" s="26"/>
      <c r="AJ102" s="26"/>
    </row>
    <row r="103" spans="1:36" s="39" customFormat="1" ht="23.15" customHeight="1" x14ac:dyDescent="0.25">
      <c r="A103" s="34" t="s">
        <v>43</v>
      </c>
      <c r="B103" s="26">
        <v>30</v>
      </c>
      <c r="C103" s="35" t="str" cm="1">
        <f t="array" ref="C103">INDEX([1]base!$A$2:$G$178,MATCH($B103,[1]base!$A$2:$A$178,0),COLUMN()-1)</f>
        <v>101 620 607 12</v>
      </c>
      <c r="D103" s="36" t="str" cm="1">
        <f t="array" ref="D103">INDEX([1]base!$A$2:$G$178,MATCH($B103,[1]base!$A$2:$A$178,0),COLUMN()-1)</f>
        <v>САЛОВ Данила Витальевич</v>
      </c>
      <c r="E103" s="37" cm="1">
        <f t="array" ref="E103">INDEX([1]base!$A$2:$G$178,MATCH($B103,[1]base!$A$2:$A$178,0),COLUMN()-1)</f>
        <v>40447</v>
      </c>
      <c r="F103" s="34" t="str" cm="1">
        <f t="array" ref="F103">INDEX([1]base!$A$2:$G$178,MATCH($B103,[1]base!$A$2:$A$178,0),COLUMN()-1)</f>
        <v>1 СР</v>
      </c>
      <c r="G103" s="34" t="str" cm="1">
        <f t="array" ref="G103">INDEX([1]base!$A$2:$G$178,MATCH($B103,[1]base!$A$2:$A$178,0),COLUMN()-1)</f>
        <v>Самарская область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F103" s="38"/>
      <c r="AG103" s="38"/>
      <c r="AH103" s="38"/>
      <c r="AI103" s="26"/>
      <c r="AJ103" s="26"/>
    </row>
    <row r="104" spans="1:36" s="39" customFormat="1" ht="23.15" customHeight="1" x14ac:dyDescent="0.25">
      <c r="A104" s="34" t="s">
        <v>43</v>
      </c>
      <c r="B104" s="26">
        <v>29</v>
      </c>
      <c r="C104" s="35" t="str" cm="1">
        <f t="array" ref="C104">INDEX([1]base!$A$2:$G$178,MATCH($B104,[1]base!$A$2:$A$178,0),COLUMN()-1)</f>
        <v>101 441 944 23</v>
      </c>
      <c r="D104" s="36" t="str" cm="1">
        <f t="array" ref="D104">INDEX([1]base!$A$2:$G$178,MATCH($B104,[1]base!$A$2:$A$178,0),COLUMN()-1)</f>
        <v>ЧЕРНОВ Кирилл Денисович</v>
      </c>
      <c r="E104" s="37" cm="1">
        <f t="array" ref="E104">INDEX([1]base!$A$2:$G$178,MATCH($B104,[1]base!$A$2:$A$178,0),COLUMN()-1)</f>
        <v>40541</v>
      </c>
      <c r="F104" s="34" t="str" cm="1">
        <f t="array" ref="F104">INDEX([1]base!$A$2:$G$178,MATCH($B104,[1]base!$A$2:$A$178,0),COLUMN()-1)</f>
        <v>2 СР</v>
      </c>
      <c r="G104" s="34" t="str" cm="1">
        <f t="array" ref="G104">INDEX([1]base!$A$2:$G$178,MATCH($B104,[1]base!$A$2:$A$178,0),COLUMN()-1)</f>
        <v>Самарская область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F104" s="38"/>
      <c r="AG104" s="38"/>
      <c r="AH104" s="38"/>
      <c r="AI104" s="26"/>
      <c r="AJ104" s="26"/>
    </row>
    <row r="105" spans="1:36" s="39" customFormat="1" ht="23.15" customHeight="1" x14ac:dyDescent="0.25">
      <c r="A105" s="34" t="s">
        <v>43</v>
      </c>
      <c r="B105" s="26">
        <v>37</v>
      </c>
      <c r="C105" s="35" t="str" cm="1">
        <f t="array" ref="C105">INDEX([1]base!$A$2:$G$178,MATCH($B105,[1]base!$A$2:$A$178,0),COLUMN()-1)</f>
        <v>101 394 066 63</v>
      </c>
      <c r="D105" s="36" t="str" cm="1">
        <f t="array" ref="D105">INDEX([1]base!$A$2:$G$178,MATCH($B105,[1]base!$A$2:$A$178,0),COLUMN()-1)</f>
        <v>ФЕТИСОВ Арсений Андреевич</v>
      </c>
      <c r="E105" s="37" cm="1">
        <f t="array" ref="E105">INDEX([1]base!$A$2:$G$178,MATCH($B105,[1]base!$A$2:$A$178,0),COLUMN()-1)</f>
        <v>40027</v>
      </c>
      <c r="F105" s="34" t="str" cm="1">
        <f t="array" ref="F105">INDEX([1]base!$A$2:$G$178,MATCH($B105,[1]base!$A$2:$A$178,0),COLUMN()-1)</f>
        <v>2 СР</v>
      </c>
      <c r="G105" s="34" t="str" cm="1">
        <f t="array" ref="G105">INDEX([1]base!$A$2:$G$178,MATCH($B105,[1]base!$A$2:$A$178,0),COLUMN()-1)</f>
        <v>Самарская область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F105" s="38"/>
      <c r="AG105" s="38"/>
      <c r="AH105" s="38"/>
      <c r="AI105" s="26"/>
      <c r="AJ105" s="26"/>
    </row>
    <row r="106" spans="1:36" s="39" customFormat="1" ht="23.15" customHeight="1" x14ac:dyDescent="0.25">
      <c r="A106" s="34" t="s">
        <v>43</v>
      </c>
      <c r="B106" s="26">
        <v>136</v>
      </c>
      <c r="C106" s="35" t="str" cm="1">
        <f t="array" ref="C106">INDEX([1]base!$A$2:$G$178,MATCH($B106,[1]base!$A$2:$A$178,0),COLUMN()-1)</f>
        <v>101 652 299 82</v>
      </c>
      <c r="D106" s="36" t="str" cm="1">
        <f t="array" ref="D106">INDEX([1]base!$A$2:$G$178,MATCH($B106,[1]base!$A$2:$A$178,0),COLUMN()-1)</f>
        <v>ЕРМОЛАЕВ Тимур Михайлович</v>
      </c>
      <c r="E106" s="37" cm="1">
        <f t="array" ref="E106">INDEX([1]base!$A$2:$G$178,MATCH($B106,[1]base!$A$2:$A$178,0),COLUMN()-1)</f>
        <v>40504</v>
      </c>
      <c r="F106" s="34" t="str" cm="1">
        <f t="array" ref="F106">INDEX([1]base!$A$2:$G$178,MATCH($B106,[1]base!$A$2:$A$178,0),COLUMN()-1)</f>
        <v>2 СР</v>
      </c>
      <c r="G106" s="34" t="str" cm="1">
        <f t="array" ref="G106">INDEX([1]base!$A$2:$G$178,MATCH($B106,[1]base!$A$2:$A$178,0),COLUMN()-1)</f>
        <v>Нижегородская область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F106" s="38"/>
      <c r="AG106" s="38"/>
      <c r="AH106" s="38"/>
      <c r="AI106" s="26"/>
      <c r="AJ106" s="26"/>
    </row>
    <row r="107" spans="1:36" s="39" customFormat="1" ht="23.15" customHeight="1" x14ac:dyDescent="0.25">
      <c r="A107" s="34" t="s">
        <v>43</v>
      </c>
      <c r="B107" s="26">
        <v>113</v>
      </c>
      <c r="C107" s="35" t="str" cm="1">
        <f t="array" ref="C107">INDEX([1]base!$A$2:$G$178,MATCH($B107,[1]base!$A$2:$A$178,0),COLUMN()-1)</f>
        <v>101 433 552 70</v>
      </c>
      <c r="D107" s="36" t="str" cm="1">
        <f t="array" ref="D107">INDEX([1]base!$A$2:$G$178,MATCH($B107,[1]base!$A$2:$A$178,0),COLUMN()-1)</f>
        <v>ЯТЧЕНКО Вадим Алексеевич</v>
      </c>
      <c r="E107" s="37" cm="1">
        <f t="array" ref="E107">INDEX([1]base!$A$2:$G$178,MATCH($B107,[1]base!$A$2:$A$178,0),COLUMN()-1)</f>
        <v>40262</v>
      </c>
      <c r="F107" s="34" t="str" cm="1">
        <f t="array" ref="F107">INDEX([1]base!$A$2:$G$178,MATCH($B107,[1]base!$A$2:$A$178,0),COLUMN()-1)</f>
        <v>2 СР</v>
      </c>
      <c r="G107" s="34" t="str" cm="1">
        <f t="array" ref="G107">INDEX([1]base!$A$2:$G$178,MATCH($B107,[1]base!$A$2:$A$178,0),COLUMN()-1)</f>
        <v>Тюменская область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F107" s="38"/>
      <c r="AG107" s="38"/>
      <c r="AH107" s="38"/>
      <c r="AI107" s="26"/>
      <c r="AJ107" s="26"/>
    </row>
    <row r="108" spans="1:36" s="39" customFormat="1" ht="23.15" customHeight="1" x14ac:dyDescent="0.25">
      <c r="A108" s="34" t="s">
        <v>43</v>
      </c>
      <c r="B108" s="26">
        <v>35</v>
      </c>
      <c r="C108" s="35" t="str" cm="1">
        <f t="array" ref="C108">INDEX([1]base!$A$2:$G$178,MATCH($B108,[1]base!$A$2:$A$178,0),COLUMN()-1)</f>
        <v>101 546 956 81</v>
      </c>
      <c r="D108" s="36" t="str" cm="1">
        <f t="array" ref="D108">INDEX([1]base!$A$2:$G$178,MATCH($B108,[1]base!$A$2:$A$178,0),COLUMN()-1)</f>
        <v>ПИСЧАЕВ Матвей Сергеевич</v>
      </c>
      <c r="E108" s="37" cm="1">
        <f t="array" ref="E108">INDEX([1]base!$A$2:$G$178,MATCH($B108,[1]base!$A$2:$A$178,0),COLUMN()-1)</f>
        <v>40413</v>
      </c>
      <c r="F108" s="34" t="str" cm="1">
        <f t="array" ref="F108">INDEX([1]base!$A$2:$G$178,MATCH($B108,[1]base!$A$2:$A$178,0),COLUMN()-1)</f>
        <v>2 СР</v>
      </c>
      <c r="G108" s="34" t="str" cm="1">
        <f t="array" ref="G108">INDEX([1]base!$A$2:$G$178,MATCH($B108,[1]base!$A$2:$A$178,0),COLUMN()-1)</f>
        <v>Самарская область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F108" s="38"/>
      <c r="AG108" s="38"/>
      <c r="AH108" s="38"/>
      <c r="AI108" s="26"/>
      <c r="AJ108" s="26"/>
    </row>
    <row r="109" spans="1:36" ht="8.25" customHeight="1" x14ac:dyDescent="0.25"/>
    <row r="110" spans="1:36" ht="14.5" x14ac:dyDescent="0.25">
      <c r="A110" s="14" t="s">
        <v>44</v>
      </c>
      <c r="B110" s="14"/>
      <c r="C110" s="14"/>
      <c r="D110" s="14"/>
      <c r="E110" s="40"/>
      <c r="F110" s="40"/>
      <c r="G110" s="14" t="s">
        <v>45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s="16" customFormat="1" ht="12" x14ac:dyDescent="0.25">
      <c r="A111" s="16" t="s">
        <v>46</v>
      </c>
      <c r="B111" s="17"/>
      <c r="C111" s="41"/>
      <c r="D111" s="17"/>
      <c r="E111" s="42"/>
      <c r="F111" s="17"/>
      <c r="G111" s="43" t="s">
        <v>47</v>
      </c>
      <c r="H111" s="24">
        <v>14</v>
      </c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24"/>
      <c r="AH111" s="44"/>
      <c r="AI111" s="44"/>
      <c r="AJ111" s="24"/>
    </row>
    <row r="112" spans="1:36" s="16" customFormat="1" ht="12" x14ac:dyDescent="0.25">
      <c r="A112" s="16" t="s">
        <v>48</v>
      </c>
      <c r="B112" s="17"/>
      <c r="C112" s="45"/>
      <c r="D112" s="17"/>
      <c r="E112" s="42"/>
      <c r="F112" s="17"/>
      <c r="G112" s="43" t="s">
        <v>49</v>
      </c>
      <c r="H112" s="24">
        <f>H113+H118</f>
        <v>86</v>
      </c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 t="s">
        <v>50</v>
      </c>
      <c r="AG112" s="24">
        <f>COUNTIF(F22:F108,"КМС")</f>
        <v>30</v>
      </c>
      <c r="AH112" s="44"/>
      <c r="AI112" s="44"/>
      <c r="AJ112" s="24"/>
    </row>
    <row r="113" spans="1:36" s="16" customFormat="1" ht="12" x14ac:dyDescent="0.25">
      <c r="A113" s="16" t="s">
        <v>51</v>
      </c>
      <c r="B113" s="17"/>
      <c r="C113" s="17"/>
      <c r="D113" s="17"/>
      <c r="E113" s="42"/>
      <c r="F113" s="17"/>
      <c r="G113" s="43" t="s">
        <v>52</v>
      </c>
      <c r="H113" s="24">
        <f>H114+H115+H117+H116</f>
        <v>86</v>
      </c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 t="s">
        <v>53</v>
      </c>
      <c r="AG113" s="24">
        <f>COUNTIF(F23:F108,"1 СР")</f>
        <v>26</v>
      </c>
      <c r="AH113" s="44"/>
      <c r="AI113" s="44"/>
      <c r="AJ113" s="24"/>
    </row>
    <row r="114" spans="1:36" s="16" customFormat="1" ht="12" x14ac:dyDescent="0.25">
      <c r="A114" s="16" t="s">
        <v>54</v>
      </c>
      <c r="B114" s="17"/>
      <c r="C114" s="17"/>
      <c r="D114" s="17"/>
      <c r="E114" s="42"/>
      <c r="F114" s="17"/>
      <c r="G114" s="43" t="s">
        <v>55</v>
      </c>
      <c r="H114" s="24">
        <f>COUNT(A23:A108)</f>
        <v>37</v>
      </c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 t="s">
        <v>56</v>
      </c>
      <c r="AG114" s="24">
        <f>COUNTIF(F23:F108,"2 СР")</f>
        <v>30</v>
      </c>
      <c r="AH114" s="44"/>
      <c r="AI114" s="44"/>
      <c r="AJ114" s="24"/>
    </row>
    <row r="115" spans="1:36" s="16" customFormat="1" ht="12" x14ac:dyDescent="0.25">
      <c r="C115" s="17"/>
      <c r="D115" s="17"/>
      <c r="E115" s="42"/>
      <c r="F115" s="17"/>
      <c r="G115" s="43" t="s">
        <v>57</v>
      </c>
      <c r="H115" s="24">
        <f>COUNTIF(A23:A108,"НФ")</f>
        <v>49</v>
      </c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H115" s="44"/>
      <c r="AI115" s="44"/>
      <c r="AJ115" s="24"/>
    </row>
    <row r="116" spans="1:36" s="16" customFormat="1" ht="12" x14ac:dyDescent="0.25">
      <c r="C116" s="17"/>
      <c r="D116" s="17"/>
      <c r="E116" s="42"/>
      <c r="F116" s="17"/>
      <c r="G116" s="44" t="s">
        <v>58</v>
      </c>
      <c r="H116" s="16">
        <f>COUNTIF(A23:A108,"ЛИМ")</f>
        <v>0</v>
      </c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H116" s="44"/>
      <c r="AI116" s="44"/>
      <c r="AJ116" s="24"/>
    </row>
    <row r="117" spans="1:36" s="16" customFormat="1" ht="12" x14ac:dyDescent="0.25">
      <c r="A117" s="17"/>
      <c r="B117" s="17"/>
      <c r="C117" s="17"/>
      <c r="D117" s="17"/>
      <c r="E117" s="42"/>
      <c r="F117" s="17"/>
      <c r="G117" s="43" t="s">
        <v>59</v>
      </c>
      <c r="H117" s="24">
        <f>COUNTIF(A23:A108,"ДСКВ")</f>
        <v>0</v>
      </c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24"/>
      <c r="AH117" s="44"/>
      <c r="AI117" s="44"/>
      <c r="AJ117" s="24"/>
    </row>
    <row r="118" spans="1:36" s="16" customFormat="1" ht="12" x14ac:dyDescent="0.25">
      <c r="A118" s="17"/>
      <c r="B118" s="17"/>
      <c r="C118" s="17"/>
      <c r="D118" s="17"/>
      <c r="E118" s="42"/>
      <c r="F118" s="17"/>
      <c r="G118" s="43" t="s">
        <v>60</v>
      </c>
      <c r="H118" s="24">
        <f>COUNTIF(A23:A108,"НС")</f>
        <v>0</v>
      </c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H118" s="44"/>
      <c r="AI118" s="44"/>
      <c r="AJ118" s="46"/>
    </row>
    <row r="119" spans="1:36" ht="4.5" customHeight="1" x14ac:dyDescent="0.25"/>
    <row r="120" spans="1:36" x14ac:dyDescent="0.25">
      <c r="A120" s="47" t="str">
        <f>A16</f>
        <v>ТЕХНИЧЕСКИЙ ДЕЛЕГАТ ФВСР:</v>
      </c>
      <c r="B120" s="47"/>
      <c r="C120" s="47"/>
      <c r="D120" s="47"/>
      <c r="E120" s="48"/>
      <c r="F120" s="47" t="str">
        <f>A17</f>
        <v>ГЛАВНЫЙ СУДЬЯ: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 t="str">
        <f>A18</f>
        <v>ГЛАВНЫЙ СЕКРЕТАРЬ:</v>
      </c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 t="str">
        <f>A19</f>
        <v>СУДЬЯ НА ФИНИШЕ:</v>
      </c>
      <c r="AH120" s="47"/>
      <c r="AI120" s="47"/>
      <c r="AJ120" s="47"/>
    </row>
    <row r="121" spans="1:36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1:36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</row>
    <row r="123" spans="1:36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9"/>
      <c r="AG123" s="50"/>
      <c r="AH123" s="50"/>
      <c r="AI123" s="50"/>
      <c r="AJ123" s="50"/>
    </row>
    <row r="124" spans="1:36" x14ac:dyDescent="0.25">
      <c r="A124" s="9"/>
      <c r="D124" s="9"/>
      <c r="E124" s="51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A125" s="9"/>
      <c r="D125" s="9"/>
      <c r="E125" s="5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A126" s="50">
        <f>G16</f>
        <v>0</v>
      </c>
      <c r="B126" s="50"/>
      <c r="C126" s="50"/>
      <c r="D126" s="50"/>
      <c r="E126" s="50"/>
      <c r="F126" s="52" t="str">
        <f>G17</f>
        <v>КАВТАСЬЕВА Е.Г. (ВК, г. САМАРА)</v>
      </c>
      <c r="G126" s="52"/>
      <c r="H126" s="52"/>
      <c r="I126" s="52"/>
      <c r="J126" s="52"/>
      <c r="AF126" s="50" t="str">
        <f>G18</f>
        <v>АРТАМОНОВА С.А. (1 КАТ., г. САМАРА)</v>
      </c>
      <c r="AG126" s="50"/>
      <c r="AH126" s="50"/>
      <c r="AI126" s="50" t="str">
        <f>G19</f>
        <v>САФРОНОВА А.Е. (1 КАТ, г. САМАРА)</v>
      </c>
      <c r="AJ126" s="50"/>
    </row>
  </sheetData>
  <mergeCells count="41">
    <mergeCell ref="A123:E123"/>
    <mergeCell ref="F123:AE123"/>
    <mergeCell ref="AG123:AJ123"/>
    <mergeCell ref="A126:E126"/>
    <mergeCell ref="F126:J126"/>
    <mergeCell ref="AF126:AH126"/>
    <mergeCell ref="AI126:AJ126"/>
    <mergeCell ref="A110:D110"/>
    <mergeCell ref="G110:AJ110"/>
    <mergeCell ref="A120:D120"/>
    <mergeCell ref="F120:O120"/>
    <mergeCell ref="P120:AF120"/>
    <mergeCell ref="AG120:AJ120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126:F126 K126:AF126 AK126:XFD126 AI126">
    <cfRule type="cellIs" dxfId="2" priority="2" operator="equal">
      <formula>0</formula>
    </cfRule>
  </conditionalFormatting>
  <conditionalFormatting sqref="G111:G115 AF1:AF14 AF19:AF109 AF119 G117:G118 AF121:AF125 AF127:AF1048576">
    <cfRule type="duplicateValues" dxfId="1" priority="3"/>
  </conditionalFormatting>
  <conditionalFormatting sqref="B1:B1048576">
    <cfRule type="duplicateValues" dxfId="0" priority="1"/>
  </conditionalFormatting>
  <printOptions horizontalCentered="1"/>
  <pageMargins left="0.19685039370078741" right="0.19685039370078741" top="0.35433070866141736" bottom="0.27559055118110237" header="0.19685039370078741" footer="0.19685039370078741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юноши</vt:lpstr>
      <vt:lpstr>'ГК юноши'!Заголовки_для_печати</vt:lpstr>
      <vt:lpstr>'ГК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2025-07-22T09:01:15Z</dcterms:created>
  <dcterms:modified xsi:type="dcterms:W3CDTF">2025-07-22T09:01:25Z</dcterms:modified>
</cp:coreProperties>
</file>