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время'!$B$22:$H$22</definedName>
    <definedName name="_xlnm.Print_Titles" localSheetId="0">'ВС гонка на время'!$22:$22</definedName>
    <definedName name="_xlnm.Print_Area" localSheetId="0">'ВС гонка на время'!$A$1:$K$46</definedName>
  </definedNames>
  <calcPr calcId="144525"/>
</workbook>
</file>

<file path=xl/calcChain.xml><?xml version="1.0" encoding="utf-8"?>
<calcChain xmlns="http://schemas.openxmlformats.org/spreadsheetml/2006/main">
  <c r="K38" i="106" l="1"/>
  <c r="K37" i="106"/>
  <c r="K36" i="106"/>
  <c r="K35" i="106"/>
  <c r="K34" i="106"/>
  <c r="K33" i="106"/>
  <c r="K32" i="106"/>
  <c r="H38" i="106" l="1"/>
  <c r="H37" i="106" l="1"/>
  <c r="H36" i="106"/>
  <c r="H35" i="106"/>
  <c r="H34" i="106" l="1"/>
  <c r="H33" i="106" s="1"/>
  <c r="I46" i="106" l="1"/>
  <c r="E46" i="106"/>
  <c r="A46" i="106"/>
</calcChain>
</file>

<file path=xl/sharedStrings.xml><?xml version="1.0" encoding="utf-8"?>
<sst xmlns="http://schemas.openxmlformats.org/spreadsheetml/2006/main" count="117" uniqueCount="104">
  <si>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</si>
  <si>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</si>
  <si>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</si>
  <si>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</si>
  <si>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</si>
  <si>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</si>
  <si>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</si>
  <si>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</si>
  <si>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</si>
  <si>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</si>
  <si>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</si>
  <si>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</si>
  <si>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</si>
  <si>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</si>
  <si>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</si>
  <si>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</si>
  <si>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</si>
  <si>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</si>
  <si>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</si>
  <si>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</si>
  <si>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</si>
  <si>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</si>
  <si>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</si>
  <si>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</si>
  <si>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</si>
  <si>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</si>
  <si>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</si>
  <si>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</si>
  <si>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</si>
  <si>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</si>
  <si>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</si>
  <si>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</si>
  <si>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</si>
  <si>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</si>
  <si>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</si>
  <si>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</si>
  <si>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</si>
  <si>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</si>
  <si>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</si>
  <si>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</si>
  <si>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</si>
  <si>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</si>
  <si>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</si>
  <si>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</si>
  <si>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</si>
  <si>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</si>
  <si>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</si>
  <si>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</si>
  <si>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</si>
  <si>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Девушки 13-14 лет</t>
  </si>
  <si>
    <t>ЧЕРНЫШОВ М.Ю. (г.Пенза)</t>
  </si>
  <si>
    <t>ИТОГОВЫЙ ПРОТОКОЛ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</si>
  <si>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</si>
  <si>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</si>
  <si>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</si>
  <si>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</si>
  <si>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</si>
  <si>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</si>
  <si>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</si>
  <si>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</si>
  <si>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МЕЖРЕГИОНАЛЬНЫЕ СОРЕВНОВАНИЯ (ППФО)</t>
  </si>
  <si>
    <t>№ ЕКП 2025: 2008580018030590</t>
  </si>
  <si>
    <t>ДАТА ПРОВЕДЕНИЯ: 06 июня 2024г.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</si>
  <si>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10ч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</si>
  <si>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12ч 00м</t>
    </r>
  </si>
  <si>
    <t>ПЕРВЕНСТВО ПРИВОЛЖСКОГО ФЕДЕРАЛЬНОГО ОКРУГА</t>
  </si>
  <si>
    <t>69</t>
  </si>
  <si>
    <t>10090374577</t>
  </si>
  <si>
    <t>Кузнецова Дарина Антоновна</t>
  </si>
  <si>
    <t>17.07.2012</t>
  </si>
  <si>
    <t>Мордовия</t>
  </si>
  <si>
    <t>0:00:40,44</t>
  </si>
  <si>
    <t>117</t>
  </si>
  <si>
    <t>10112808657</t>
  </si>
  <si>
    <t>Азова Татьяна Валерьевна</t>
  </si>
  <si>
    <t>07.11.2011</t>
  </si>
  <si>
    <t>Пензенская обл.</t>
  </si>
  <si>
    <t>0:00:43,01</t>
  </si>
  <si>
    <t>111</t>
  </si>
  <si>
    <t>10112808152</t>
  </si>
  <si>
    <t>Демина Ксения Михайловна</t>
  </si>
  <si>
    <t>25.02.2012</t>
  </si>
  <si>
    <t>0:00:45,34</t>
  </si>
  <si>
    <t>52</t>
  </si>
  <si>
    <t>10092188780</t>
  </si>
  <si>
    <t>Акишина Валерия Олеговна</t>
  </si>
  <si>
    <t>05.04.2011</t>
  </si>
  <si>
    <t>0:00:46,32</t>
  </si>
  <si>
    <t>587</t>
  </si>
  <si>
    <t>10100048915</t>
  </si>
  <si>
    <t>Чуенкова Юлия Александровна</t>
  </si>
  <si>
    <t>17.03.2012</t>
  </si>
  <si>
    <t>0:00:47,17</t>
  </si>
  <si>
    <t>158</t>
  </si>
  <si>
    <t>10154457326</t>
  </si>
  <si>
    <t>Кузнецова Алена Дмитриевна</t>
  </si>
  <si>
    <t>05.07.2011</t>
  </si>
  <si>
    <t>0:00:47,91</t>
  </si>
  <si>
    <t>558</t>
  </si>
  <si>
    <t>10129815282</t>
  </si>
  <si>
    <t>Гришкина Василиса Сергеевна</t>
  </si>
  <si>
    <t>01.10.2011</t>
  </si>
  <si>
    <t>0:00:49,89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</si>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</sst>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sz val="12"/>
      <color indexed="8"/>
      <name val="Times New Roman Cyr"/>
      <charset val="204"/>
    </font>
    <font>
      <b/>
      <sz val="2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2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5" xfId="2" applyNumberFormat="1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8" fillId="0" borderId="19" xfId="2" applyFont="1" applyBorder="1" applyAlignment="1">
      <alignment vertical="center"/>
    </xf>
    <xf numFmtId="0" fontId="8" fillId="0" borderId="19" xfId="2" applyFont="1" applyBorder="1" applyAlignment="1">
      <alignment horizontal="center" vertical="center"/>
    </xf>
    <xf numFmtId="14" fontId="8" fillId="0" borderId="19" xfId="2" applyNumberFormat="1" applyFont="1" applyBorder="1" applyAlignment="1">
      <alignment vertical="center"/>
    </xf>
    <xf numFmtId="165" fontId="16" fillId="0" borderId="19" xfId="2" applyNumberFormat="1" applyFont="1" applyBorder="1" applyAlignment="1">
      <alignment vertical="center"/>
    </xf>
    <xf numFmtId="0" fontId="20" fillId="0" borderId="22" xfId="2" applyFont="1" applyBorder="1" applyAlignment="1">
      <alignment horizontal="left" vertical="center" wrapText="1"/>
    </xf>
    <xf numFmtId="164" fontId="20" fillId="0" borderId="22" xfId="2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2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6" fillId="2" borderId="22" xfId="2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4" fillId="2" borderId="2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0" fontId="23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right" vertical="center" wrapText="1"/>
    </xf>
    <xf numFmtId="0" fontId="10" fillId="0" borderId="23" xfId="2" applyFont="1" applyBorder="1" applyAlignment="1">
      <alignment horizontal="right" vertical="center" wrapText="1"/>
    </xf>
    <xf numFmtId="0" fontId="16" fillId="2" borderId="31" xfId="2" applyFont="1" applyFill="1" applyBorder="1" applyAlignment="1">
      <alignment horizontal="center" vertical="center"/>
    </xf>
    <xf numFmtId="0" fontId="16" fillId="2" borderId="31" xfId="7" applyFont="1" applyFill="1" applyBorder="1" applyAlignment="1">
      <alignment horizontal="center" vertical="center" wrapText="1"/>
    </xf>
    <xf numFmtId="14" fontId="16" fillId="2" borderId="31" xfId="7" applyNumberFormat="1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2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107951</xdr:colOff>
      <xdr:row>0</xdr:row>
      <xdr:rowOff>33232</xdr:rowOff>
    </xdr:from>
    <xdr:to>
      <xdr:col>10</xdr:col>
      <xdr:colOff>648760</xdr:colOff>
      <xdr:row>3</xdr:row>
      <xdr:rowOff>243908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3751" y="33232"/>
          <a:ext cx="1565276" cy="102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22967" cy="119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50"/>
  <sheetViews>
    <sheetView tabSelected="1" view="pageBreakPreview" topLeftCell="A10" zoomScale="90" zoomScaleNormal="70" zoomScaleSheetLayoutView="90" zoomScalePageLayoutView="50" workbookViewId="0">
      <selection activeCell="H22" sqref="H22"/>
    </sheetView>
  </sheetViews>
  <sheetFormatPr defaultColWidth="9.109375" defaultRowHeight="13.8" x14ac:dyDescent="0.25"/>
  <cols>
    <col min="1" max="1" width="7" style="1" customWidth="1"/>
    <col min="2" max="2" width="7.5546875" style="25" customWidth="1"/>
    <col min="3" max="3" width="14.6640625" style="25" customWidth="1"/>
    <col min="4" max="4" width="34" style="1" customWidth="1"/>
    <col min="5" max="5" width="13.33203125" style="10" customWidth="1"/>
    <col min="6" max="6" width="10.44140625" style="1" customWidth="1"/>
    <col min="7" max="7" width="25.88671875" style="1" customWidth="1"/>
    <col min="8" max="8" width="12.5546875" style="20" customWidth="1"/>
    <col min="9" max="9" width="5.44140625" style="20" hidden="1" customWidth="1"/>
    <col min="10" max="10" width="14.88671875" style="1" customWidth="1"/>
    <col min="11" max="11" width="12.6640625" style="1" customWidth="1"/>
    <col min="12" max="16384" width="9.109375" style="1"/>
  </cols>
  <sheetData>
    <row r="1" spans="1:11" customFormat="1" ht="21" x14ac:dyDescent="0.25">
      <c r="A1" s="106" t="s">
        <v>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customFormat="1" ht="21" x14ac:dyDescent="0.25">
      <c r="A2" s="106" t="s">
        <v>26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customFormat="1" ht="21" x14ac:dyDescent="0.25">
      <c r="A3" s="106" t="s">
        <v>53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customFormat="1" ht="21" x14ac:dyDescent="0.25">
      <c r="A4" s="106" t="s">
        <v>54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customFormat="1" ht="21" x14ac:dyDescent="0.25">
      <c r="A5" s="106" t="s">
        <v>55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customFormat="1" ht="25.8" x14ac:dyDescent="0.25">
      <c r="A6" s="96" t="s">
        <v>65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customFormat="1" ht="28.8" hidden="1" x14ac:dyDescent="0.25">
      <c r="A7" s="100" t="s">
        <v>60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customFormat="1" ht="21" x14ac:dyDescent="0.25">
      <c r="A8" s="101" t="s">
        <v>11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customFormat="1" ht="21.6" thickBot="1" x14ac:dyDescent="0.3">
      <c r="A9" s="102" t="s">
        <v>23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ht="19.5" customHeight="1" thickTop="1" x14ac:dyDescent="0.25">
      <c r="A10" s="103" t="s">
        <v>51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5"/>
    </row>
    <row r="11" spans="1:11" ht="18" customHeight="1" x14ac:dyDescent="0.25">
      <c r="A11" s="97" t="s">
        <v>38</v>
      </c>
      <c r="B11" s="98"/>
      <c r="C11" s="98"/>
      <c r="D11" s="98"/>
      <c r="E11" s="98"/>
      <c r="F11" s="98"/>
      <c r="G11" s="98"/>
      <c r="H11" s="98"/>
      <c r="I11" s="98"/>
      <c r="J11" s="98"/>
      <c r="K11" s="99"/>
    </row>
    <row r="12" spans="1:11" ht="19.5" customHeight="1" x14ac:dyDescent="0.25">
      <c r="A12" s="97" t="s">
        <v>49</v>
      </c>
      <c r="B12" s="98"/>
      <c r="C12" s="98"/>
      <c r="D12" s="98"/>
      <c r="E12" s="98"/>
      <c r="F12" s="98"/>
      <c r="G12" s="98"/>
      <c r="H12" s="98"/>
      <c r="I12" s="98"/>
      <c r="J12" s="98"/>
      <c r="K12" s="99"/>
    </row>
    <row r="13" spans="1:11" ht="5.25" customHeight="1" x14ac:dyDescent="0.25">
      <c r="A13" s="117" t="s">
        <v>23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9"/>
    </row>
    <row r="14" spans="1:11" ht="24.9" customHeight="1" x14ac:dyDescent="0.25">
      <c r="A14" s="107" t="s">
        <v>56</v>
      </c>
      <c r="B14" s="108"/>
      <c r="C14" s="108"/>
      <c r="D14" s="108"/>
      <c r="E14" s="2"/>
      <c r="F14" s="95" t="s">
        <v>63</v>
      </c>
      <c r="G14" s="95"/>
      <c r="H14" s="11"/>
      <c r="I14" s="11"/>
      <c r="J14" s="3"/>
      <c r="K14" s="4" t="s">
        <v>43</v>
      </c>
    </row>
    <row r="15" spans="1:11" ht="24.9" customHeight="1" x14ac:dyDescent="0.25">
      <c r="A15" s="109" t="s">
        <v>62</v>
      </c>
      <c r="B15" s="110"/>
      <c r="C15" s="110"/>
      <c r="D15" s="110"/>
      <c r="E15" s="5"/>
      <c r="F15" s="30" t="s">
        <v>64</v>
      </c>
      <c r="G15" s="30"/>
      <c r="H15" s="12"/>
      <c r="I15" s="12"/>
      <c r="J15" s="6"/>
      <c r="K15" s="7" t="s">
        <v>61</v>
      </c>
    </row>
    <row r="16" spans="1:11" ht="24.9" customHeight="1" x14ac:dyDescent="0.25">
      <c r="A16" s="111" t="s">
        <v>6</v>
      </c>
      <c r="B16" s="112"/>
      <c r="C16" s="112"/>
      <c r="D16" s="112"/>
      <c r="E16" s="112"/>
      <c r="F16" s="112"/>
      <c r="G16" s="113"/>
      <c r="H16" s="114" t="s">
        <v>0</v>
      </c>
      <c r="I16" s="115"/>
      <c r="J16" s="115"/>
      <c r="K16" s="116"/>
    </row>
    <row r="17" spans="1:11" ht="24.9" customHeight="1" x14ac:dyDescent="0.25">
      <c r="A17" s="13" t="s">
        <v>12</v>
      </c>
      <c r="B17" s="8"/>
      <c r="C17" s="8"/>
      <c r="D17" s="14"/>
      <c r="E17" s="15"/>
      <c r="F17" s="14"/>
      <c r="G17" s="9" t="s">
        <v>50</v>
      </c>
      <c r="H17" s="42" t="s">
        <v>28</v>
      </c>
      <c r="I17" s="43"/>
      <c r="J17" s="43"/>
      <c r="K17" s="44"/>
    </row>
    <row r="18" spans="1:11" ht="24.9" customHeight="1" x14ac:dyDescent="0.25">
      <c r="A18" s="13" t="s">
        <v>13</v>
      </c>
      <c r="B18" s="8"/>
      <c r="C18" s="8"/>
      <c r="D18" s="9"/>
      <c r="E18" s="29"/>
      <c r="F18" s="16"/>
      <c r="G18" s="89" t="s">
        <v>52</v>
      </c>
      <c r="H18" s="42" t="s">
        <v>30</v>
      </c>
      <c r="I18" s="43"/>
      <c r="J18" s="43"/>
      <c r="K18" s="61" t="s">
        <v>57</v>
      </c>
    </row>
    <row r="19" spans="1:11" ht="24.9" customHeight="1" x14ac:dyDescent="0.25">
      <c r="A19" s="13" t="s">
        <v>14</v>
      </c>
      <c r="B19" s="8"/>
      <c r="C19" s="8"/>
      <c r="D19" s="9"/>
      <c r="E19" s="29"/>
      <c r="F19" s="16"/>
      <c r="G19" s="89" t="s">
        <v>58</v>
      </c>
      <c r="H19" s="42" t="s">
        <v>31</v>
      </c>
      <c r="I19" s="43"/>
      <c r="J19" s="43"/>
      <c r="K19" s="61" t="s">
        <v>59</v>
      </c>
    </row>
    <row r="20" spans="1:11" ht="24.9" customHeight="1" thickBot="1" x14ac:dyDescent="0.3">
      <c r="A20" s="13" t="s">
        <v>10</v>
      </c>
      <c r="B20" s="31"/>
      <c r="C20" s="31"/>
      <c r="D20" s="16"/>
      <c r="F20" s="33"/>
      <c r="G20" s="90" t="s">
        <v>103</v>
      </c>
      <c r="H20" s="32" t="s">
        <v>29</v>
      </c>
      <c r="I20" s="45"/>
      <c r="J20" s="28"/>
      <c r="K20" s="62">
        <v>1</v>
      </c>
    </row>
    <row r="21" spans="1:11" ht="0.75" customHeight="1" thickTop="1" x14ac:dyDescent="0.25">
      <c r="A21" s="63"/>
      <c r="B21" s="64"/>
      <c r="C21" s="64"/>
      <c r="D21" s="63"/>
      <c r="E21" s="65"/>
      <c r="F21" s="63"/>
      <c r="G21" s="63"/>
      <c r="H21" s="66"/>
      <c r="I21" s="66"/>
      <c r="J21" s="63"/>
      <c r="K21" s="63"/>
    </row>
    <row r="22" spans="1:11" s="79" customFormat="1" ht="24.9" customHeight="1" x14ac:dyDescent="0.25">
      <c r="A22" s="91" t="s">
        <v>4</v>
      </c>
      <c r="B22" s="92" t="s">
        <v>8</v>
      </c>
      <c r="C22" s="92" t="s">
        <v>22</v>
      </c>
      <c r="D22" s="92" t="s">
        <v>1</v>
      </c>
      <c r="E22" s="93" t="s">
        <v>21</v>
      </c>
      <c r="F22" s="92" t="s">
        <v>5</v>
      </c>
      <c r="G22" s="92" t="s">
        <v>25</v>
      </c>
      <c r="H22" s="77" t="s">
        <v>37</v>
      </c>
      <c r="I22" s="78"/>
      <c r="J22" s="80" t="s">
        <v>17</v>
      </c>
      <c r="K22" s="76" t="s">
        <v>9</v>
      </c>
    </row>
    <row r="23" spans="1:11" s="72" customFormat="1" ht="24.9" customHeight="1" x14ac:dyDescent="0.3">
      <c r="A23" s="94">
        <v>1</v>
      </c>
      <c r="B23" s="94" t="s">
        <v>66</v>
      </c>
      <c r="C23" s="94" t="s">
        <v>67</v>
      </c>
      <c r="D23" s="94" t="s">
        <v>68</v>
      </c>
      <c r="E23" s="94" t="s">
        <v>69</v>
      </c>
      <c r="F23" s="94" t="s">
        <v>48</v>
      </c>
      <c r="G23" s="94" t="s">
        <v>70</v>
      </c>
      <c r="H23" s="94" t="s">
        <v>71</v>
      </c>
      <c r="I23" s="69"/>
      <c r="J23" s="70"/>
      <c r="K23" s="71"/>
    </row>
    <row r="24" spans="1:11" s="72" customFormat="1" ht="24.9" customHeight="1" x14ac:dyDescent="0.3">
      <c r="A24" s="94">
        <v>2</v>
      </c>
      <c r="B24" s="94" t="s">
        <v>72</v>
      </c>
      <c r="C24" s="94" t="s">
        <v>73</v>
      </c>
      <c r="D24" s="94" t="s">
        <v>74</v>
      </c>
      <c r="E24" s="94" t="s">
        <v>75</v>
      </c>
      <c r="F24" s="94" t="s">
        <v>46</v>
      </c>
      <c r="G24" s="94" t="s">
        <v>76</v>
      </c>
      <c r="H24" s="94" t="s">
        <v>77</v>
      </c>
      <c r="I24" s="69"/>
      <c r="J24" s="73"/>
      <c r="K24" s="74"/>
    </row>
    <row r="25" spans="1:11" s="72" customFormat="1" ht="24.9" customHeight="1" x14ac:dyDescent="0.3">
      <c r="A25" s="94">
        <v>3</v>
      </c>
      <c r="B25" s="94" t="s">
        <v>78</v>
      </c>
      <c r="C25" s="94" t="s">
        <v>79</v>
      </c>
      <c r="D25" s="94" t="s">
        <v>80</v>
      </c>
      <c r="E25" s="94" t="s">
        <v>81</v>
      </c>
      <c r="F25" s="94" t="s">
        <v>47</v>
      </c>
      <c r="G25" s="94" t="s">
        <v>76</v>
      </c>
      <c r="H25" s="94" t="s">
        <v>82</v>
      </c>
      <c r="I25" s="69"/>
      <c r="J25" s="73"/>
      <c r="K25" s="74"/>
    </row>
    <row r="26" spans="1:11" s="72" customFormat="1" ht="24.9" customHeight="1" x14ac:dyDescent="0.3">
      <c r="A26" s="94">
        <v>4</v>
      </c>
      <c r="B26" s="94" t="s">
        <v>83</v>
      </c>
      <c r="C26" s="94" t="s">
        <v>84</v>
      </c>
      <c r="D26" s="94" t="s">
        <v>85</v>
      </c>
      <c r="E26" s="94" t="s">
        <v>86</v>
      </c>
      <c r="F26" s="94" t="s">
        <v>48</v>
      </c>
      <c r="G26" s="94" t="s">
        <v>70</v>
      </c>
      <c r="H26" s="94" t="s">
        <v>87</v>
      </c>
      <c r="I26" s="69"/>
      <c r="J26" s="73"/>
      <c r="K26" s="75"/>
    </row>
    <row r="27" spans="1:11" s="72" customFormat="1" ht="24.9" customHeight="1" x14ac:dyDescent="0.3">
      <c r="A27" s="94">
        <v>5</v>
      </c>
      <c r="B27" s="94" t="s">
        <v>88</v>
      </c>
      <c r="C27" s="94" t="s">
        <v>89</v>
      </c>
      <c r="D27" s="94" t="s">
        <v>90</v>
      </c>
      <c r="E27" s="94" t="s">
        <v>91</v>
      </c>
      <c r="F27" s="94" t="s">
        <v>47</v>
      </c>
      <c r="G27" s="94" t="s">
        <v>76</v>
      </c>
      <c r="H27" s="94" t="s">
        <v>92</v>
      </c>
      <c r="I27" s="69"/>
      <c r="J27" s="73"/>
      <c r="K27" s="75"/>
    </row>
    <row r="28" spans="1:11" s="72" customFormat="1" ht="24.9" customHeight="1" x14ac:dyDescent="0.3">
      <c r="A28" s="94">
        <v>6</v>
      </c>
      <c r="B28" s="94" t="s">
        <v>93</v>
      </c>
      <c r="C28" s="94" t="s">
        <v>94</v>
      </c>
      <c r="D28" s="94" t="s">
        <v>95</v>
      </c>
      <c r="E28" s="94" t="s">
        <v>96</v>
      </c>
      <c r="F28" s="94" t="s">
        <v>46</v>
      </c>
      <c r="G28" s="94" t="s">
        <v>76</v>
      </c>
      <c r="H28" s="94" t="s">
        <v>97</v>
      </c>
      <c r="I28" s="69"/>
      <c r="J28" s="73"/>
      <c r="K28" s="75"/>
    </row>
    <row r="29" spans="1:11" s="72" customFormat="1" ht="24.9" customHeight="1" x14ac:dyDescent="0.3">
      <c r="A29" s="94">
        <v>7</v>
      </c>
      <c r="B29" s="94" t="s">
        <v>98</v>
      </c>
      <c r="C29" s="94" t="s">
        <v>99</v>
      </c>
      <c r="D29" s="94" t="s">
        <v>100</v>
      </c>
      <c r="E29" s="94" t="s">
        <v>101</v>
      </c>
      <c r="F29" s="94" t="s">
        <v>48</v>
      </c>
      <c r="G29" s="94" t="s">
        <v>70</v>
      </c>
      <c r="H29" s="94" t="s">
        <v>102</v>
      </c>
      <c r="I29" s="69"/>
      <c r="J29" s="73"/>
      <c r="K29" s="75"/>
    </row>
    <row r="30" spans="1:11" s="72" customFormat="1" ht="24.9" customHeight="1" thickBot="1" x14ac:dyDescent="0.35">
      <c r="A30" s="82"/>
      <c r="B30" s="82"/>
      <c r="C30" s="83"/>
      <c r="D30" s="84"/>
      <c r="E30" s="82"/>
      <c r="F30" s="82"/>
      <c r="G30" s="82"/>
      <c r="H30" s="85"/>
      <c r="I30" s="86"/>
      <c r="J30" s="87"/>
      <c r="K30" s="88"/>
    </row>
    <row r="31" spans="1:11" ht="17.25" customHeight="1" thickTop="1" x14ac:dyDescent="0.25">
      <c r="A31" s="121" t="s">
        <v>3</v>
      </c>
      <c r="B31" s="122"/>
      <c r="C31" s="122"/>
      <c r="D31" s="122"/>
      <c r="E31" s="81"/>
      <c r="F31" s="81"/>
      <c r="G31" s="122" t="s">
        <v>24</v>
      </c>
      <c r="H31" s="122"/>
      <c r="I31" s="123"/>
      <c r="J31" s="123"/>
      <c r="K31" s="124"/>
    </row>
    <row r="32" spans="1:11" ht="20.100000000000001" customHeight="1" x14ac:dyDescent="0.25">
      <c r="A32" s="53" t="s">
        <v>32</v>
      </c>
      <c r="B32" s="16"/>
      <c r="C32" s="16"/>
      <c r="D32" s="54"/>
      <c r="E32" s="18"/>
      <c r="F32" s="51"/>
      <c r="G32" s="17" t="s">
        <v>20</v>
      </c>
      <c r="H32" s="47">
        <v>2</v>
      </c>
      <c r="I32" s="57"/>
      <c r="J32" s="34" t="s">
        <v>18</v>
      </c>
      <c r="K32" s="60">
        <f>COUNTIF(F20:F29,"ЗМС")</f>
        <v>0</v>
      </c>
    </row>
    <row r="33" spans="1:26" ht="20.100000000000001" customHeight="1" x14ac:dyDescent="0.25">
      <c r="A33" s="53" t="s">
        <v>33</v>
      </c>
      <c r="B33" s="16"/>
      <c r="C33" s="16"/>
      <c r="D33" s="54"/>
      <c r="E33" s="1"/>
      <c r="F33" s="52"/>
      <c r="G33" s="19" t="s">
        <v>44</v>
      </c>
      <c r="H33" s="46">
        <f>H34+H37</f>
        <v>7</v>
      </c>
      <c r="I33" s="49"/>
      <c r="J33" s="34" t="s">
        <v>15</v>
      </c>
      <c r="K33" s="60">
        <f>COUNTIF(F21:F29,"МСМК")</f>
        <v>0</v>
      </c>
    </row>
    <row r="34" spans="1:26" ht="20.100000000000001" customHeight="1" x14ac:dyDescent="0.25">
      <c r="A34" s="53" t="s">
        <v>34</v>
      </c>
      <c r="B34" s="16"/>
      <c r="C34" s="16"/>
      <c r="D34" s="54"/>
      <c r="E34" s="1"/>
      <c r="F34" s="52"/>
      <c r="G34" s="19" t="s">
        <v>45</v>
      </c>
      <c r="H34" s="46">
        <f>H35+H36+H38</f>
        <v>7</v>
      </c>
      <c r="I34" s="49"/>
      <c r="J34" s="34" t="s">
        <v>16</v>
      </c>
      <c r="K34" s="60">
        <f>COUNTIF(F22:F31,"МС")</f>
        <v>0</v>
      </c>
    </row>
    <row r="35" spans="1:26" ht="20.100000000000001" customHeight="1" x14ac:dyDescent="0.25">
      <c r="A35" s="53" t="s">
        <v>35</v>
      </c>
      <c r="B35" s="16"/>
      <c r="C35" s="16"/>
      <c r="D35" s="54"/>
      <c r="E35" s="1"/>
      <c r="F35" s="52"/>
      <c r="G35" s="19" t="s">
        <v>39</v>
      </c>
      <c r="H35" s="47">
        <f>COUNT(A23:A29)</f>
        <v>7</v>
      </c>
      <c r="I35" s="48"/>
      <c r="J35" s="34" t="s">
        <v>19</v>
      </c>
      <c r="K35" s="60">
        <f>COUNTIF(F20:F32,"КМС")</f>
        <v>0</v>
      </c>
    </row>
    <row r="36" spans="1:26" ht="20.100000000000001" customHeight="1" x14ac:dyDescent="0.25">
      <c r="A36" s="53"/>
      <c r="B36" s="16"/>
      <c r="C36" s="16"/>
      <c r="D36" s="54"/>
      <c r="E36" s="1"/>
      <c r="F36" s="52"/>
      <c r="G36" s="19" t="s">
        <v>40</v>
      </c>
      <c r="H36" s="47">
        <f>COUNTIF(A23:A29,"НФ")</f>
        <v>0</v>
      </c>
      <c r="I36" s="48"/>
      <c r="J36" s="67" t="s">
        <v>46</v>
      </c>
      <c r="K36" s="60">
        <f>COUNTIF(F20:F33,"1 сп.р.")</f>
        <v>2</v>
      </c>
    </row>
    <row r="37" spans="1:26" ht="20.100000000000001" customHeight="1" x14ac:dyDescent="0.25">
      <c r="A37" s="53"/>
      <c r="B37" s="16"/>
      <c r="C37" s="16"/>
      <c r="D37" s="54"/>
      <c r="E37" s="1"/>
      <c r="F37" s="52"/>
      <c r="G37" s="19" t="s">
        <v>41</v>
      </c>
      <c r="H37" s="35">
        <f>COUNTIF(A23:A29,"НС")</f>
        <v>0</v>
      </c>
      <c r="I37" s="50"/>
      <c r="J37" s="68" t="s">
        <v>48</v>
      </c>
      <c r="K37" s="60">
        <f>COUNTIF(F20:F34,"2 сп.р.")</f>
        <v>3</v>
      </c>
    </row>
    <row r="38" spans="1:26" ht="20.100000000000001" customHeight="1" x14ac:dyDescent="0.25">
      <c r="A38" s="53"/>
      <c r="B38" s="16"/>
      <c r="C38" s="16"/>
      <c r="D38" s="54"/>
      <c r="E38" s="21"/>
      <c r="F38" s="58"/>
      <c r="G38" s="19" t="s">
        <v>42</v>
      </c>
      <c r="H38" s="35">
        <f>COUNTIF(A23:A29,"ДСКВ")</f>
        <v>0</v>
      </c>
      <c r="I38" s="59"/>
      <c r="J38" s="68" t="s">
        <v>47</v>
      </c>
      <c r="K38" s="60">
        <f>COUNTIF(F20:F35,"3 сп.р.")</f>
        <v>2</v>
      </c>
    </row>
    <row r="39" spans="1:26" ht="9.75" customHeight="1" x14ac:dyDescent="0.25">
      <c r="A39" s="22"/>
      <c r="K39" s="23"/>
    </row>
    <row r="40" spans="1:26" ht="15.6" x14ac:dyDescent="0.25">
      <c r="A40" s="125" t="s">
        <v>2</v>
      </c>
      <c r="B40" s="126"/>
      <c r="C40" s="126"/>
      <c r="D40" s="126"/>
      <c r="E40" s="127" t="s">
        <v>7</v>
      </c>
      <c r="F40" s="127"/>
      <c r="G40" s="127"/>
      <c r="H40" s="127"/>
      <c r="I40" s="127" t="s">
        <v>36</v>
      </c>
      <c r="J40" s="127"/>
      <c r="K40" s="128"/>
    </row>
    <row r="41" spans="1:26" x14ac:dyDescent="0.25">
      <c r="A41" s="22"/>
      <c r="B41" s="1"/>
      <c r="C41" s="1"/>
      <c r="E41" s="1"/>
      <c r="F41" s="18"/>
      <c r="G41" s="18"/>
      <c r="H41" s="18"/>
      <c r="I41" s="18"/>
      <c r="J41" s="18"/>
      <c r="K41" s="27"/>
    </row>
    <row r="42" spans="1:26" x14ac:dyDescent="0.25">
      <c r="A42" s="24"/>
      <c r="D42" s="25"/>
      <c r="E42" s="55"/>
      <c r="F42" s="25"/>
      <c r="G42" s="25"/>
      <c r="H42" s="56"/>
      <c r="I42" s="56"/>
      <c r="J42" s="25"/>
      <c r="K42" s="26"/>
    </row>
    <row r="43" spans="1:26" x14ac:dyDescent="0.25">
      <c r="A43" s="24"/>
      <c r="D43" s="25"/>
      <c r="E43" s="55"/>
      <c r="F43" s="25"/>
      <c r="G43" s="25"/>
      <c r="H43" s="56"/>
      <c r="I43" s="56"/>
      <c r="J43" s="25"/>
      <c r="K43" s="26"/>
    </row>
    <row r="44" spans="1:26" x14ac:dyDescent="0.25">
      <c r="A44" s="24"/>
      <c r="D44" s="25"/>
      <c r="E44" s="55"/>
      <c r="F44" s="25"/>
      <c r="G44" s="25"/>
      <c r="H44" s="56"/>
      <c r="I44" s="56"/>
      <c r="J44" s="25"/>
      <c r="K44" s="26"/>
    </row>
    <row r="45" spans="1:26" x14ac:dyDescent="0.25">
      <c r="A45" s="24"/>
      <c r="D45" s="25"/>
      <c r="E45" s="55"/>
      <c r="F45" s="25"/>
      <c r="G45" s="25"/>
      <c r="H45" s="56"/>
      <c r="I45" s="56"/>
      <c r="J45" s="25"/>
      <c r="K45" s="26"/>
    </row>
    <row r="46" spans="1:26" ht="16.2" thickBot="1" x14ac:dyDescent="0.3">
      <c r="A46" s="129" t="str">
        <f>G19</f>
        <v>БУКОВА О.Ю.(IК, г. Пенза)</v>
      </c>
      <c r="B46" s="130"/>
      <c r="C46" s="130"/>
      <c r="D46" s="130"/>
      <c r="E46" s="130" t="str">
        <f>G18</f>
        <v>БОЯРОВ В.В. (ВК, г. Саранск)</v>
      </c>
      <c r="F46" s="130"/>
      <c r="G46" s="130"/>
      <c r="H46" s="130"/>
      <c r="I46" s="130" t="str">
        <f>G20</f>
        <v>МЯГКОВ А.О. (IК, г. Саранск)</v>
      </c>
      <c r="J46" s="130"/>
      <c r="K46" s="131"/>
    </row>
    <row r="47" spans="1:26" s="10" customFormat="1" ht="14.4" thickTop="1" x14ac:dyDescent="0.25">
      <c r="A47" s="1"/>
      <c r="B47" s="25"/>
      <c r="C47" s="25"/>
      <c r="D47" s="1"/>
      <c r="F47" s="1"/>
      <c r="G47" s="1"/>
      <c r="H47" s="20"/>
      <c r="I47" s="2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38" customFormat="1" ht="18" x14ac:dyDescent="0.25">
      <c r="B48" s="39"/>
      <c r="C48" s="39"/>
      <c r="E48" s="40"/>
      <c r="H48" s="41"/>
      <c r="I48" s="41"/>
    </row>
    <row r="49" spans="1:7" ht="21" x14ac:dyDescent="0.25">
      <c r="A49" s="36"/>
      <c r="B49" s="36"/>
      <c r="C49" s="37"/>
      <c r="D49" s="120"/>
      <c r="E49" s="120"/>
      <c r="F49" s="120"/>
      <c r="G49" s="120"/>
    </row>
    <row r="50" spans="1:7" ht="18" x14ac:dyDescent="0.25">
      <c r="D50" s="38"/>
    </row>
  </sheetData>
  <autoFilter ref="B22:H22">
    <sortState ref="B22:H33">
      <sortCondition ref="H21"/>
    </sortState>
  </autoFilter>
  <sortState ref="A22:G33">
    <sortCondition ref="A22:A33"/>
  </sortState>
  <mergeCells count="26">
    <mergeCell ref="D49:G49"/>
    <mergeCell ref="A31:D31"/>
    <mergeCell ref="G31:K31"/>
    <mergeCell ref="A40:D40"/>
    <mergeCell ref="E40:H40"/>
    <mergeCell ref="I40:K40"/>
    <mergeCell ref="A46:D46"/>
    <mergeCell ref="E46:H46"/>
    <mergeCell ref="I46:K46"/>
    <mergeCell ref="A14:D14"/>
    <mergeCell ref="A15:D15"/>
    <mergeCell ref="A16:G16"/>
    <mergeCell ref="H16:K16"/>
    <mergeCell ref="A13:K13"/>
    <mergeCell ref="A1:K1"/>
    <mergeCell ref="A2:K2"/>
    <mergeCell ref="A3:K3"/>
    <mergeCell ref="A4:K4"/>
    <mergeCell ref="A5:K5"/>
    <mergeCell ref="A6:K6"/>
    <mergeCell ref="A12:K12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2025-06-06T07:35:01Z</cp:lastPrinted>
  <dcterms:created xsi:type="dcterms:W3CDTF">1996-10-08T23:32:33Z</dcterms:created>
  <dcterms:modified xsi:type="dcterms:W3CDTF">2025-06-06T07:35:03Z</dcterms:modified>
</cp:coreProperties>
</file>