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VSM\Desktop\ЧР. ПР 3-8.10.2024\на русбайк\"/>
    </mc:Choice>
  </mc:AlternateContent>
  <bookViews>
    <workbookView xWindow="0" yWindow="0" windowWidth="28800" windowHeight="12315"/>
  </bookViews>
  <sheets>
    <sheet name="юниоры 200см" sheetId="1" r:id="rId1"/>
  </sheets>
  <definedNames>
    <definedName name="_xlnm._FilterDatabase" localSheetId="0" hidden="1">'юниоры 200см'!$B$23:$O$80</definedName>
    <definedName name="_xlnm.Print_Area" localSheetId="0">'юниоры 200см'!$A$1:$M$98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7" i="1" l="1"/>
  <c r="H97" i="1"/>
  <c r="E97" i="1"/>
  <c r="H89" i="1"/>
  <c r="H88" i="1"/>
  <c r="H85" i="1" s="1"/>
  <c r="H84" i="1" s="1"/>
  <c r="K87" i="1"/>
  <c r="H87" i="1"/>
  <c r="H86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K44" i="1"/>
  <c r="I44" i="1"/>
  <c r="K43" i="1"/>
  <c r="I43" i="1"/>
  <c r="K42" i="1"/>
  <c r="I42" i="1"/>
  <c r="K83" i="1"/>
  <c r="K86" i="1"/>
  <c r="K84" i="1" l="1"/>
  <c r="K88" i="1"/>
  <c r="K85" i="1"/>
  <c r="K89" i="1"/>
</calcChain>
</file>

<file path=xl/sharedStrings.xml><?xml version="1.0" encoding="utf-8"?>
<sst xmlns="http://schemas.openxmlformats.org/spreadsheetml/2006/main" count="124" uniqueCount="83">
  <si>
    <t>Министерство спорта Российской федерации</t>
  </si>
  <si>
    <t>Федерация велосипедного спорта России</t>
  </si>
  <si>
    <t/>
  </si>
  <si>
    <t>ПЕРВЕНСТВО РОССИИ</t>
  </si>
  <si>
    <t>по велосипедному спорту</t>
  </si>
  <si>
    <t>ИТОГОВЫЙ ПРОТОКОЛ</t>
  </si>
  <si>
    <t>трек - гит с места 200 м</t>
  </si>
  <si>
    <t>Юниоры 17-18 лет</t>
  </si>
  <si>
    <t>МЕСТО ПРОВЕДЕНИЯ: г. Санкт-Петербург</t>
  </si>
  <si>
    <t>№ ВРВС: 0080261811Я</t>
  </si>
  <si>
    <t>ДАТА ПРОВЕДЕНИЯ: 5 Октября 2024 года</t>
  </si>
  <si>
    <t>№ ЕКП 2024: 2008780022017487</t>
  </si>
  <si>
    <t>ИНФОРМАЦИЯ О ЖЮРИ И ГСК СОРЕВНОВАНИЙ:</t>
  </si>
  <si>
    <t>ТЕХНИЧЕСКИЕ ДАННЫЕ ТРАССЫ:</t>
  </si>
  <si>
    <t>ТЕХНИЧЕСКИЙ ДЕЛЕГАТ ФВСР:</t>
  </si>
  <si>
    <t xml:space="preserve">НАЗВАНИЕ ТРАССЫ / РЕГ. НОМЕР: велотрек "Локосфинкс" </t>
  </si>
  <si>
    <t>ГЛАВНЫЙ СУДЬЯ:</t>
  </si>
  <si>
    <t>Соловьев Г.Н. (ВК, Санкт-Петербург)</t>
  </si>
  <si>
    <t>ПОКРЫТИЕ ТРЕКА: дерево</t>
  </si>
  <si>
    <t>ГЛАВНЫЙ СЕКРЕТАРЬ:</t>
  </si>
  <si>
    <t>Валова А.С. (ВК, Санкт-Петербург)</t>
  </si>
  <si>
    <t>ДЛИНА ТРЕКА: 250 м</t>
  </si>
  <si>
    <t>СУДЬЯ НА ФИНИШЕ:</t>
  </si>
  <si>
    <t>Михайлова И.Н. (ВК, Санкт-Петербург)</t>
  </si>
  <si>
    <t>ДИСТАНЦИЯ: ДЛИНА КРУГА/КРУГОВ</t>
  </si>
  <si>
    <t>0,200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</si>
  <si>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</si>
  <si>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</si>
  <si>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</si>
  <si>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</si>
  <si>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</si>
  <si>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</si>
  <si>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</si>
  <si>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100м</t>
  </si>
  <si>
    <t>100м-200м</t>
  </si>
  <si>
    <t>РЕЗУЛЬТАТ</t>
  </si>
  <si>
    <t>СКОРОСТЬ км/ч</t>
  </si>
  <si>
    <t>ВЫПОЛНЕНИЕ НТУ ЕВСК</t>
  </si>
  <si>
    <t>ПРИМЕЧАНИЕ</t>
  </si>
  <si>
    <t>МС</t>
  </si>
  <si>
    <t>КМС</t>
  </si>
  <si>
    <t>НФ</t>
  </si>
  <si>
    <t>ПОГОДНЫЕ УСЛОВИЯ</t>
  </si>
  <si>
    <t>СТАТИСТИКА ГОНКИ</t>
  </si>
  <si>
    <t>Температура: +24</t>
  </si>
  <si>
    <t>Субъектов РФ</t>
  </si>
  <si>
    <t>ЗМС</t>
  </si>
  <si>
    <t>Влажность: 65 %</t>
  </si>
  <si>
    <t>Заявлено</t>
  </si>
  <si>
    <t>МСМК</t>
  </si>
  <si>
    <t>Стартовало</t>
  </si>
  <si>
    <t>Финишировало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</si>
  <si>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</si>
  <si>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</si>
  <si>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</si>
  <si>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</si>
  <si>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</si>
  <si>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</si>
  <si>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ТЕХНИЧЕСКИЙ ДЕЛЕГАТ</t>
  </si>
  <si>
    <t>ГЛАВНЫЙ СУДЬЯ</t>
  </si>
  <si>
    <t>ГЛАВНЫЙ СЕКРЕТАРЬ</t>
  </si>
  <si>
    <t>СУДЬЯ НА ФИНИШЕ</t>
  </si>
  <si>
    <t>Афанасьев Никита</t>
  </si>
  <si>
    <t>Москва</t>
  </si>
  <si>
    <t>Амелин Даниил</t>
  </si>
  <si>
    <t>Меремеренко Дмитрий</t>
  </si>
  <si>
    <t>Самусев Иван</t>
  </si>
  <si>
    <t>Шешенин Андрей</t>
  </si>
  <si>
    <t>Галиханов Денис</t>
  </si>
  <si>
    <t>Санкт-Петербург</t>
  </si>
  <si>
    <t>Зыбин Артем</t>
  </si>
  <si>
    <t>Тульская область</t>
  </si>
  <si>
    <t>Павловский Дмитрий</t>
  </si>
  <si>
    <t>Кунин Андрей</t>
  </si>
  <si>
    <t>Пученкин Артем</t>
  </si>
  <si>
    <t>Кислицин Николай</t>
  </si>
  <si>
    <t>Кирильцев Тимур</t>
  </si>
  <si>
    <t xml:space="preserve">Сергеев Федор </t>
  </si>
  <si>
    <t xml:space="preserve">Голков Михаил </t>
  </si>
  <si>
    <t>Григорьев Сократ</t>
  </si>
  <si>
    <t xml:space="preserve">Коробов Степан </t>
  </si>
  <si>
    <t>Гичкин Артем</t>
  </si>
  <si>
    <t>Кимаковский Захар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</si>
</sst>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h:mm:ss.00"/>
    <numFmt numFmtId="165" formatCode="0.000"/>
    <numFmt numFmtId="166" formatCode="mm:ss.000"/>
    <numFmt numFmtId="167" formatCode="yyyy"/>
  </numFmts>
  <fonts count="21" x14ac:knownFonts="1">
    <font>
      <sz val="10"/>
      <name val="Arial Cyr"/>
      <charset val="204"/>
    </font>
    <font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8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9"/>
      <color indexed="8"/>
      <name val="Arial"/>
      <family val="2"/>
      <charset val="204"/>
    </font>
    <font>
      <sz val="9"/>
      <name val="Arial Cyr"/>
      <charset val="204"/>
    </font>
    <font>
      <sz val="10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9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2" fillId="0" borderId="0"/>
    <xf numFmtId="0" fontId="12" fillId="0" borderId="0"/>
  </cellStyleXfs>
  <cellXfs count="17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14" fontId="7" fillId="0" borderId="11" xfId="0" applyNumberFormat="1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164" fontId="7" fillId="2" borderId="11" xfId="0" applyNumberFormat="1" applyFont="1" applyFill="1" applyBorder="1" applyAlignment="1">
      <alignment horizontal="center" vertical="center"/>
    </xf>
    <xf numFmtId="164" fontId="7" fillId="0" borderId="11" xfId="0" applyNumberFormat="1" applyFont="1" applyBorder="1" applyAlignment="1">
      <alignment vertical="center"/>
    </xf>
    <xf numFmtId="2" fontId="7" fillId="0" borderId="11" xfId="0" applyNumberFormat="1" applyFont="1" applyBorder="1" applyAlignment="1">
      <alignment vertical="center"/>
    </xf>
    <xf numFmtId="0" fontId="8" fillId="0" borderId="11" xfId="0" applyFont="1" applyBorder="1" applyAlignment="1">
      <alignment horizontal="right" vertical="center"/>
    </xf>
    <xf numFmtId="0" fontId="8" fillId="0" borderId="12" xfId="0" applyFont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14" fontId="7" fillId="0" borderId="8" xfId="0" applyNumberFormat="1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164" fontId="7" fillId="2" borderId="8" xfId="0" applyNumberFormat="1" applyFont="1" applyFill="1" applyBorder="1" applyAlignment="1">
      <alignment horizontal="center" vertical="center"/>
    </xf>
    <xf numFmtId="164" fontId="7" fillId="0" borderId="8" xfId="0" applyNumberFormat="1" applyFont="1" applyBorder="1" applyAlignment="1">
      <alignment vertical="center"/>
    </xf>
    <xf numFmtId="2" fontId="7" fillId="0" borderId="8" xfId="0" applyNumberFormat="1" applyFont="1" applyBorder="1" applyAlignment="1">
      <alignment vertical="center"/>
    </xf>
    <xf numFmtId="0" fontId="8" fillId="0" borderId="8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164" fontId="6" fillId="3" borderId="16" xfId="0" applyNumberFormat="1" applyFont="1" applyFill="1" applyBorder="1" applyAlignment="1">
      <alignment horizontal="center" vertical="center"/>
    </xf>
    <xf numFmtId="164" fontId="6" fillId="3" borderId="14" xfId="0" applyNumberFormat="1" applyFont="1" applyFill="1" applyBorder="1" applyAlignment="1">
      <alignment horizontal="center" vertical="center"/>
    </xf>
    <xf numFmtId="164" fontId="6" fillId="3" borderId="17" xfId="0" applyNumberFormat="1" applyFont="1" applyFill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7" fillId="0" borderId="14" xfId="0" applyFont="1" applyBorder="1" applyAlignment="1">
      <alignment horizontal="right" vertical="center"/>
    </xf>
    <xf numFmtId="164" fontId="9" fillId="0" borderId="16" xfId="0" applyNumberFormat="1" applyFont="1" applyBorder="1" applyAlignment="1">
      <alignment horizontal="left" vertical="center"/>
    </xf>
    <xf numFmtId="164" fontId="9" fillId="0" borderId="14" xfId="0" applyNumberFormat="1" applyFont="1" applyBorder="1" applyAlignment="1">
      <alignment horizontal="left" vertical="center"/>
    </xf>
    <xf numFmtId="164" fontId="9" fillId="0" borderId="17" xfId="0" applyNumberFormat="1" applyFont="1" applyBorder="1" applyAlignment="1">
      <alignment horizontal="left" vertical="center"/>
    </xf>
    <xf numFmtId="14" fontId="2" fillId="0" borderId="14" xfId="0" applyNumberFormat="1" applyFont="1" applyBorder="1" applyAlignment="1">
      <alignment vertical="center"/>
    </xf>
    <xf numFmtId="0" fontId="2" fillId="0" borderId="14" xfId="0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14" fontId="2" fillId="0" borderId="18" xfId="0" applyNumberFormat="1" applyFont="1" applyBorder="1" applyAlignment="1">
      <alignment vertical="center"/>
    </xf>
    <xf numFmtId="164" fontId="9" fillId="0" borderId="16" xfId="0" applyNumberFormat="1" applyFont="1" applyBorder="1" applyAlignment="1">
      <alignment horizontal="left" vertical="center"/>
    </xf>
    <xf numFmtId="164" fontId="9" fillId="0" borderId="14" xfId="0" applyNumberFormat="1" applyFont="1" applyBorder="1" applyAlignment="1">
      <alignment horizontal="left" vertical="center"/>
    </xf>
    <xf numFmtId="164" fontId="7" fillId="0" borderId="14" xfId="0" applyNumberFormat="1" applyFont="1" applyBorder="1" applyAlignment="1">
      <alignment vertical="center"/>
    </xf>
    <xf numFmtId="165" fontId="10" fillId="0" borderId="14" xfId="0" applyNumberFormat="1" applyFont="1" applyBorder="1" applyAlignment="1">
      <alignment horizontal="center" vertical="center"/>
    </xf>
    <xf numFmtId="49" fontId="7" fillId="0" borderId="17" xfId="0" applyNumberFormat="1" applyFont="1" applyBorder="1" applyAlignment="1">
      <alignment horizontal="right"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14" fontId="2" fillId="0" borderId="20" xfId="0" applyNumberFormat="1" applyFont="1" applyBorder="1" applyAlignment="1">
      <alignment vertical="center"/>
    </xf>
    <xf numFmtId="164" fontId="2" fillId="0" borderId="20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vertical="center"/>
    </xf>
    <xf numFmtId="2" fontId="2" fillId="0" borderId="20" xfId="0" applyNumberFormat="1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11" fillId="3" borderId="22" xfId="0" applyFont="1" applyFill="1" applyBorder="1" applyAlignment="1">
      <alignment horizontal="center" vertical="center"/>
    </xf>
    <xf numFmtId="0" fontId="11" fillId="3" borderId="23" xfId="1" applyFont="1" applyFill="1" applyBorder="1" applyAlignment="1">
      <alignment horizontal="center" vertical="center" wrapText="1"/>
    </xf>
    <xf numFmtId="14" fontId="11" fillId="3" borderId="23" xfId="1" applyNumberFormat="1" applyFont="1" applyFill="1" applyBorder="1" applyAlignment="1">
      <alignment horizontal="center" vertical="center" wrapText="1"/>
    </xf>
    <xf numFmtId="0" fontId="9" fillId="3" borderId="23" xfId="1" applyFont="1" applyFill="1" applyBorder="1" applyAlignment="1">
      <alignment horizontal="center" vertical="center" wrapText="1"/>
    </xf>
    <xf numFmtId="0" fontId="13" fillId="3" borderId="24" xfId="0" applyFont="1" applyFill="1" applyBorder="1" applyAlignment="1">
      <alignment horizontal="center" vertical="center"/>
    </xf>
    <xf numFmtId="164" fontId="11" fillId="3" borderId="23" xfId="1" applyNumberFormat="1" applyFont="1" applyFill="1" applyBorder="1" applyAlignment="1">
      <alignment horizontal="center" vertical="center" wrapText="1"/>
    </xf>
    <xf numFmtId="2" fontId="11" fillId="3" borderId="23" xfId="1" applyNumberFormat="1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/>
    </xf>
    <xf numFmtId="0" fontId="11" fillId="3" borderId="27" xfId="1" applyFont="1" applyFill="1" applyBorder="1" applyAlignment="1">
      <alignment horizontal="center" vertical="center" wrapText="1"/>
    </xf>
    <xf numFmtId="14" fontId="11" fillId="3" borderId="27" xfId="1" applyNumberFormat="1" applyFont="1" applyFill="1" applyBorder="1" applyAlignment="1">
      <alignment horizontal="center" vertical="center" wrapText="1"/>
    </xf>
    <xf numFmtId="0" fontId="9" fillId="3" borderId="27" xfId="1" applyFont="1" applyFill="1" applyBorder="1" applyAlignment="1">
      <alignment horizontal="center" vertical="center" wrapText="1"/>
    </xf>
    <xf numFmtId="0" fontId="13" fillId="3" borderId="28" xfId="0" applyFont="1" applyFill="1" applyBorder="1" applyAlignment="1">
      <alignment horizontal="center" vertical="center"/>
    </xf>
    <xf numFmtId="164" fontId="11" fillId="3" borderId="27" xfId="1" applyNumberFormat="1" applyFont="1" applyFill="1" applyBorder="1" applyAlignment="1">
      <alignment horizontal="center" vertical="center" wrapText="1"/>
    </xf>
    <xf numFmtId="2" fontId="11" fillId="3" borderId="27" xfId="1" applyNumberFormat="1" applyFont="1" applyFill="1" applyBorder="1" applyAlignment="1">
      <alignment horizontal="center" vertical="center" wrapText="1"/>
    </xf>
    <xf numFmtId="0" fontId="11" fillId="3" borderId="27" xfId="0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/>
    </xf>
    <xf numFmtId="0" fontId="11" fillId="0" borderId="27" xfId="1" applyFont="1" applyFill="1" applyBorder="1" applyAlignment="1">
      <alignment horizontal="center" vertical="center" wrapText="1"/>
    </xf>
    <xf numFmtId="14" fontId="11" fillId="0" borderId="27" xfId="1" applyNumberFormat="1" applyFont="1" applyFill="1" applyBorder="1" applyAlignment="1">
      <alignment horizontal="center" vertical="center" wrapText="1"/>
    </xf>
    <xf numFmtId="0" fontId="9" fillId="0" borderId="27" xfId="1" applyFont="1" applyFill="1" applyBorder="1" applyAlignment="1">
      <alignment horizontal="center" vertical="center" wrapText="1"/>
    </xf>
    <xf numFmtId="0" fontId="13" fillId="0" borderId="28" xfId="0" applyFont="1" applyFill="1" applyBorder="1" applyAlignment="1">
      <alignment horizontal="center" vertical="center"/>
    </xf>
    <xf numFmtId="164" fontId="11" fillId="0" borderId="27" xfId="1" applyNumberFormat="1" applyFont="1" applyFill="1" applyBorder="1" applyAlignment="1">
      <alignment horizontal="center" vertical="center" wrapText="1"/>
    </xf>
    <xf numFmtId="2" fontId="11" fillId="0" borderId="27" xfId="1" applyNumberFormat="1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 wrapText="1"/>
    </xf>
    <xf numFmtId="0" fontId="11" fillId="0" borderId="29" xfId="0" applyFont="1" applyFill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5" fillId="0" borderId="27" xfId="0" applyFont="1" applyFill="1" applyBorder="1" applyAlignment="1">
      <alignment horizontal="center" vertical="center"/>
    </xf>
    <xf numFmtId="0" fontId="16" fillId="0" borderId="27" xfId="0" applyFont="1" applyBorder="1" applyAlignment="1">
      <alignment horizontal="left" vertical="center"/>
    </xf>
    <xf numFmtId="14" fontId="16" fillId="0" borderId="27" xfId="0" applyNumberFormat="1" applyFont="1" applyBorder="1" applyAlignment="1">
      <alignment horizontal="center" vertical="center"/>
    </xf>
    <xf numFmtId="165" fontId="14" fillId="0" borderId="27" xfId="0" applyNumberFormat="1" applyFont="1" applyBorder="1" applyAlignment="1">
      <alignment horizontal="center" vertical="center"/>
    </xf>
    <xf numFmtId="2" fontId="0" fillId="0" borderId="27" xfId="0" applyNumberFormat="1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 wrapText="1"/>
    </xf>
    <xf numFmtId="166" fontId="14" fillId="0" borderId="27" xfId="0" applyNumberFormat="1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14" fillId="0" borderId="27" xfId="0" applyFont="1" applyFill="1" applyBorder="1" applyAlignment="1">
      <alignment horizontal="center" vertical="center"/>
    </xf>
    <xf numFmtId="0" fontId="18" fillId="0" borderId="27" xfId="0" applyFont="1" applyBorder="1" applyAlignment="1">
      <alignment horizontal="left" vertical="center"/>
    </xf>
    <xf numFmtId="14" fontId="18" fillId="0" borderId="27" xfId="0" applyNumberFormat="1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 wrapText="1"/>
    </xf>
    <xf numFmtId="2" fontId="17" fillId="0" borderId="27" xfId="0" applyNumberFormat="1" applyFont="1" applyBorder="1" applyAlignment="1">
      <alignment vertical="center"/>
    </xf>
    <xf numFmtId="0" fontId="14" fillId="0" borderId="26" xfId="0" applyFont="1" applyBorder="1" applyAlignment="1">
      <alignment horizontal="center" vertical="center" wrapText="1"/>
    </xf>
    <xf numFmtId="2" fontId="14" fillId="0" borderId="27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18" fillId="0" borderId="28" xfId="0" applyFont="1" applyBorder="1" applyAlignment="1">
      <alignment horizontal="left" vertical="center"/>
    </xf>
    <xf numFmtId="14" fontId="18" fillId="0" borderId="28" xfId="0" applyNumberFormat="1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 wrapText="1"/>
    </xf>
    <xf numFmtId="165" fontId="2" fillId="0" borderId="28" xfId="0" applyNumberFormat="1" applyFont="1" applyBorder="1" applyAlignment="1">
      <alignment horizontal="center" vertical="center"/>
    </xf>
    <xf numFmtId="2" fontId="17" fillId="0" borderId="28" xfId="0" applyNumberFormat="1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165" fontId="2" fillId="0" borderId="27" xfId="0" applyNumberFormat="1" applyFont="1" applyBorder="1" applyAlignment="1">
      <alignment horizontal="center" vertical="center"/>
    </xf>
    <xf numFmtId="2" fontId="17" fillId="0" borderId="27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left" vertical="center"/>
    </xf>
    <xf numFmtId="0" fontId="2" fillId="0" borderId="27" xfId="0" applyFont="1" applyBorder="1" applyAlignment="1">
      <alignment horizontal="center" vertical="center" wrapText="1"/>
    </xf>
    <xf numFmtId="166" fontId="2" fillId="0" borderId="27" xfId="0" applyNumberFormat="1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/>
    </xf>
    <xf numFmtId="0" fontId="19" fillId="0" borderId="3" xfId="2" applyFont="1" applyBorder="1" applyAlignment="1">
      <alignment vertical="center" wrapText="1"/>
    </xf>
    <xf numFmtId="14" fontId="10" fillId="0" borderId="3" xfId="0" applyNumberFormat="1" applyFont="1" applyBorder="1" applyAlignment="1">
      <alignment horizontal="center" vertical="center" wrapText="1"/>
    </xf>
    <xf numFmtId="167" fontId="10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64" fontId="10" fillId="0" borderId="3" xfId="0" applyNumberFormat="1" applyFont="1" applyBorder="1" applyAlignment="1">
      <alignment horizontal="center" vertical="center" wrapText="1"/>
    </xf>
    <xf numFmtId="164" fontId="10" fillId="0" borderId="3" xfId="0" applyNumberFormat="1" applyFont="1" applyBorder="1" applyAlignment="1">
      <alignment vertical="center" wrapText="1"/>
    </xf>
    <xf numFmtId="2" fontId="10" fillId="0" borderId="3" xfId="0" applyNumberFormat="1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6" fillId="3" borderId="33" xfId="0" applyFont="1" applyFill="1" applyBorder="1" applyAlignment="1">
      <alignment horizontal="center" vertical="center"/>
    </xf>
    <xf numFmtId="0" fontId="6" fillId="3" borderId="34" xfId="0" applyFont="1" applyFill="1" applyBorder="1" applyAlignment="1">
      <alignment horizontal="center" vertical="center"/>
    </xf>
    <xf numFmtId="0" fontId="6" fillId="3" borderId="34" xfId="0" applyFont="1" applyFill="1" applyBorder="1" applyAlignment="1">
      <alignment vertical="center"/>
    </xf>
    <xf numFmtId="0" fontId="6" fillId="3" borderId="35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49" fontId="2" fillId="0" borderId="27" xfId="0" applyNumberFormat="1" applyFont="1" applyBorder="1" applyAlignment="1">
      <alignment horizontal="left" vertical="center"/>
    </xf>
    <xf numFmtId="14" fontId="2" fillId="0" borderId="27" xfId="0" applyNumberFormat="1" applyFont="1" applyBorder="1" applyAlignment="1">
      <alignment vertical="center"/>
    </xf>
    <xf numFmtId="0" fontId="2" fillId="0" borderId="27" xfId="0" applyFont="1" applyBorder="1" applyAlignment="1">
      <alignment horizontal="right" vertical="center"/>
    </xf>
    <xf numFmtId="0" fontId="0" fillId="0" borderId="27" xfId="0" applyBorder="1"/>
    <xf numFmtId="49" fontId="2" fillId="0" borderId="27" xfId="0" applyNumberFormat="1" applyFont="1" applyBorder="1" applyAlignment="1">
      <alignment vertical="center"/>
    </xf>
    <xf numFmtId="0" fontId="2" fillId="0" borderId="29" xfId="0" applyFont="1" applyBorder="1" applyAlignment="1">
      <alignment horizontal="left" vertical="center"/>
    </xf>
    <xf numFmtId="9" fontId="2" fillId="0" borderId="27" xfId="0" applyNumberFormat="1" applyFont="1" applyBorder="1" applyAlignment="1">
      <alignment horizontal="left" vertical="center"/>
    </xf>
    <xf numFmtId="0" fontId="2" fillId="0" borderId="26" xfId="0" applyFont="1" applyBorder="1" applyAlignment="1">
      <alignment vertical="center"/>
    </xf>
    <xf numFmtId="2" fontId="2" fillId="0" borderId="27" xfId="0" applyNumberFormat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4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0" fontId="2" fillId="0" borderId="6" xfId="0" applyFont="1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37" xfId="0" applyFont="1" applyBorder="1" applyAlignment="1">
      <alignment horizontal="center" vertical="center"/>
    </xf>
  </cellXfs>
  <cellStyles count="3">
    <cellStyle name="Обычный" xfId="0" builtinId="0"/>
    <cellStyle name="Обычный_ID4938_RS_1" xfId="2"/>
    <cellStyle name="Обычный_Стартовый протокол Смирнов_20101106_Results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161925</xdr:rowOff>
    </xdr:from>
    <xdr:to>
      <xdr:col>2</xdr:col>
      <xdr:colOff>714375</xdr:colOff>
      <xdr:row>5</xdr:row>
      <xdr:rowOff>161925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61925"/>
          <a:ext cx="16764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47625</xdr:colOff>
      <xdr:row>0</xdr:row>
      <xdr:rowOff>47625</xdr:rowOff>
    </xdr:from>
    <xdr:to>
      <xdr:col>12</xdr:col>
      <xdr:colOff>200025</xdr:colOff>
      <xdr:row>5</xdr:row>
      <xdr:rowOff>66675</xdr:rowOff>
    </xdr:to>
    <xdr:pic>
      <xdr:nvPicPr>
        <xdr:cNvPr id="3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0" y="47625"/>
          <a:ext cx="7620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438150</xdr:colOff>
      <xdr:row>90</xdr:row>
      <xdr:rowOff>114300</xdr:rowOff>
    </xdr:from>
    <xdr:to>
      <xdr:col>12</xdr:col>
      <xdr:colOff>409575</xdr:colOff>
      <xdr:row>96</xdr:row>
      <xdr:rowOff>95250</xdr:rowOff>
    </xdr:to>
    <xdr:pic>
      <xdr:nvPicPr>
        <xdr:cNvPr id="4" name="Рисунок 5" descr="михайлова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0100" y="11849100"/>
          <a:ext cx="12192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95250</xdr:colOff>
      <xdr:row>92</xdr:row>
      <xdr:rowOff>0</xdr:rowOff>
    </xdr:from>
    <xdr:to>
      <xdr:col>9</xdr:col>
      <xdr:colOff>266700</xdr:colOff>
      <xdr:row>95</xdr:row>
      <xdr:rowOff>133350</xdr:rowOff>
    </xdr:to>
    <xdr:pic>
      <xdr:nvPicPr>
        <xdr:cNvPr id="5" name="Рисунок 4" descr="C:\Users\Judge\Downloads\радчук настя подпись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6075" y="12096750"/>
          <a:ext cx="7810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438150</xdr:colOff>
      <xdr:row>91</xdr:row>
      <xdr:rowOff>38100</xdr:rowOff>
    </xdr:from>
    <xdr:to>
      <xdr:col>6</xdr:col>
      <xdr:colOff>323850</xdr:colOff>
      <xdr:row>97</xdr:row>
      <xdr:rowOff>0</xdr:rowOff>
    </xdr:to>
    <xdr:pic>
      <xdr:nvPicPr>
        <xdr:cNvPr id="6" name="Рисунок 1" descr="Соловьев Г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11972925"/>
          <a:ext cx="12382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  <pageSetUpPr fitToPage="1"/>
  </sheetPr>
  <dimension ref="A1:O98"/>
  <sheetViews>
    <sheetView tabSelected="1" zoomScaleNormal="100" workbookViewId="0">
      <selection activeCell="R32" sqref="R32"/>
    </sheetView>
  </sheetViews>
  <sheetFormatPr defaultRowHeight="12.75" x14ac:dyDescent="0.2"/>
  <cols>
    <col min="3" max="3" width="12.28515625" customWidth="1"/>
    <col min="4" max="4" width="22" customWidth="1"/>
    <col min="5" max="5" width="11.140625" customWidth="1"/>
    <col min="7" max="7" width="17" customWidth="1"/>
    <col min="10" max="10" width="11.5703125" customWidth="1"/>
    <col min="11" max="11" width="9.5703125" customWidth="1"/>
    <col min="13" max="13" width="9.85546875" customWidth="1"/>
  </cols>
  <sheetData>
    <row r="1" spans="1:13" ht="2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1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6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6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6" customHeight="1" x14ac:dyDescent="0.2">
      <c r="A5" s="2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26.25" x14ac:dyDescent="0.2">
      <c r="A6" s="3" t="s">
        <v>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">
      <c r="A7" s="3" t="s">
        <v>4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ht="9" customHeight="1" thickBo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ht="19.5" thickTop="1" x14ac:dyDescent="0.2">
      <c r="A9" s="5" t="s">
        <v>5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7"/>
    </row>
    <row r="10" spans="1:13" ht="18.75" x14ac:dyDescent="0.2">
      <c r="A10" s="8" t="s">
        <v>6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10"/>
    </row>
    <row r="11" spans="1:13" ht="18.75" x14ac:dyDescent="0.2">
      <c r="A11" s="11" t="s">
        <v>7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3"/>
    </row>
    <row r="12" spans="1:13" ht="10.5" customHeight="1" x14ac:dyDescent="0.2">
      <c r="A12" s="14" t="s">
        <v>2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6"/>
    </row>
    <row r="13" spans="1:13" ht="15.75" x14ac:dyDescent="0.2">
      <c r="A13" s="17" t="s">
        <v>8</v>
      </c>
      <c r="B13" s="18"/>
      <c r="C13" s="18"/>
      <c r="D13" s="18"/>
      <c r="E13" s="19"/>
      <c r="F13" s="20"/>
      <c r="G13" s="21"/>
      <c r="H13" s="22"/>
      <c r="I13" s="22"/>
      <c r="J13" s="23"/>
      <c r="K13" s="24"/>
      <c r="L13" s="25"/>
      <c r="M13" s="26" t="s">
        <v>9</v>
      </c>
    </row>
    <row r="14" spans="1:13" ht="15.75" x14ac:dyDescent="0.2">
      <c r="A14" s="27" t="s">
        <v>10</v>
      </c>
      <c r="B14" s="28"/>
      <c r="C14" s="28"/>
      <c r="D14" s="28"/>
      <c r="E14" s="29"/>
      <c r="F14" s="30"/>
      <c r="G14" s="31"/>
      <c r="H14" s="32"/>
      <c r="I14" s="32"/>
      <c r="J14" s="33"/>
      <c r="K14" s="34"/>
      <c r="L14" s="35"/>
      <c r="M14" s="36" t="s">
        <v>11</v>
      </c>
    </row>
    <row r="15" spans="1:13" ht="15" x14ac:dyDescent="0.2">
      <c r="A15" s="37" t="s">
        <v>12</v>
      </c>
      <c r="B15" s="38"/>
      <c r="C15" s="38"/>
      <c r="D15" s="38"/>
      <c r="E15" s="38"/>
      <c r="F15" s="38"/>
      <c r="G15" s="39"/>
      <c r="H15" s="40" t="s">
        <v>13</v>
      </c>
      <c r="I15" s="41"/>
      <c r="J15" s="41"/>
      <c r="K15" s="41"/>
      <c r="L15" s="41"/>
      <c r="M15" s="42"/>
    </row>
    <row r="16" spans="1:13" ht="15" x14ac:dyDescent="0.2">
      <c r="A16" s="43" t="s">
        <v>14</v>
      </c>
      <c r="B16" s="44"/>
      <c r="C16" s="44"/>
      <c r="D16" s="45"/>
      <c r="E16" s="46" t="s">
        <v>2</v>
      </c>
      <c r="F16" s="45"/>
      <c r="G16" s="46"/>
      <c r="H16" s="47" t="s">
        <v>15</v>
      </c>
      <c r="I16" s="48"/>
      <c r="J16" s="48"/>
      <c r="K16" s="48"/>
      <c r="L16" s="48"/>
      <c r="M16" s="49"/>
    </row>
    <row r="17" spans="1:15" ht="15" x14ac:dyDescent="0.2">
      <c r="A17" s="43" t="s">
        <v>16</v>
      </c>
      <c r="B17" s="44"/>
      <c r="C17" s="44"/>
      <c r="D17" s="46"/>
      <c r="E17" s="50"/>
      <c r="F17" s="45"/>
      <c r="G17" s="51" t="s">
        <v>17</v>
      </c>
      <c r="H17" s="47" t="s">
        <v>18</v>
      </c>
      <c r="I17" s="48"/>
      <c r="J17" s="48"/>
      <c r="K17" s="48"/>
      <c r="L17" s="48"/>
      <c r="M17" s="49"/>
    </row>
    <row r="18" spans="1:15" ht="15" x14ac:dyDescent="0.2">
      <c r="A18" s="43" t="s">
        <v>19</v>
      </c>
      <c r="B18" s="44"/>
      <c r="C18" s="44"/>
      <c r="D18" s="46"/>
      <c r="E18" s="50"/>
      <c r="F18" s="45"/>
      <c r="G18" s="51" t="s">
        <v>20</v>
      </c>
      <c r="H18" s="47" t="s">
        <v>21</v>
      </c>
      <c r="I18" s="48"/>
      <c r="J18" s="48"/>
      <c r="K18" s="48"/>
      <c r="L18" s="48"/>
      <c r="M18" s="49"/>
    </row>
    <row r="19" spans="1:15" ht="16.5" thickBot="1" x14ac:dyDescent="0.25">
      <c r="A19" s="43" t="s">
        <v>22</v>
      </c>
      <c r="B19" s="52"/>
      <c r="C19" s="52"/>
      <c r="D19" s="53"/>
      <c r="E19" s="54"/>
      <c r="F19" s="53"/>
      <c r="G19" s="51" t="s">
        <v>23</v>
      </c>
      <c r="H19" s="55" t="s">
        <v>24</v>
      </c>
      <c r="I19" s="56"/>
      <c r="J19" s="57"/>
      <c r="K19" s="58"/>
      <c r="M19" s="59" t="s">
        <v>25</v>
      </c>
    </row>
    <row r="20" spans="1:15" ht="14.25" thickTop="1" thickBot="1" x14ac:dyDescent="0.25">
      <c r="A20" s="60"/>
      <c r="B20" s="61"/>
      <c r="C20" s="61"/>
      <c r="D20" s="62"/>
      <c r="E20" s="63"/>
      <c r="F20" s="62"/>
      <c r="G20" s="62"/>
      <c r="H20" s="64"/>
      <c r="I20" s="64"/>
      <c r="J20" s="65"/>
      <c r="K20" s="66"/>
      <c r="L20" s="62"/>
      <c r="M20" s="67"/>
    </row>
    <row r="21" spans="1:15" ht="13.5" thickTop="1" x14ac:dyDescent="0.2">
      <c r="A21" s="68" t="s">
        <v>26</v>
      </c>
      <c r="B21" s="69" t="s">
        <v>27</v>
      </c>
      <c r="C21" s="69" t="s">
        <v>28</v>
      </c>
      <c r="D21" s="69" t="s">
        <v>29</v>
      </c>
      <c r="E21" s="70" t="s">
        <v>30</v>
      </c>
      <c r="F21" s="69" t="s">
        <v>31</v>
      </c>
      <c r="G21" s="71" t="s">
        <v>32</v>
      </c>
      <c r="H21" s="72" t="s">
        <v>33</v>
      </c>
      <c r="I21" s="72" t="s">
        <v>34</v>
      </c>
      <c r="J21" s="73" t="s">
        <v>35</v>
      </c>
      <c r="K21" s="74" t="s">
        <v>36</v>
      </c>
      <c r="L21" s="75" t="s">
        <v>37</v>
      </c>
      <c r="M21" s="76" t="s">
        <v>38</v>
      </c>
    </row>
    <row r="22" spans="1:15" x14ac:dyDescent="0.2">
      <c r="A22" s="77"/>
      <c r="B22" s="78"/>
      <c r="C22" s="78"/>
      <c r="D22" s="78"/>
      <c r="E22" s="79"/>
      <c r="F22" s="78"/>
      <c r="G22" s="80"/>
      <c r="H22" s="81"/>
      <c r="I22" s="81"/>
      <c r="J22" s="82"/>
      <c r="K22" s="83"/>
      <c r="L22" s="84"/>
      <c r="M22" s="85"/>
    </row>
    <row r="23" spans="1:15" ht="6" customHeight="1" x14ac:dyDescent="0.2">
      <c r="A23" s="86"/>
      <c r="B23" s="87"/>
      <c r="C23" s="87"/>
      <c r="D23" s="87"/>
      <c r="E23" s="88"/>
      <c r="F23" s="87"/>
      <c r="G23" s="89"/>
      <c r="H23" s="90"/>
      <c r="I23" s="90"/>
      <c r="J23" s="91"/>
      <c r="K23" s="92"/>
      <c r="L23" s="93"/>
      <c r="M23" s="94"/>
    </row>
    <row r="24" spans="1:15" ht="24" customHeight="1" x14ac:dyDescent="0.2">
      <c r="A24" s="95">
        <v>1</v>
      </c>
      <c r="B24" s="96">
        <v>116</v>
      </c>
      <c r="C24" s="97">
        <v>10100511986</v>
      </c>
      <c r="D24" s="97" t="s">
        <v>62</v>
      </c>
      <c r="E24" s="98">
        <v>38756</v>
      </c>
      <c r="F24" s="98" t="s">
        <v>40</v>
      </c>
      <c r="G24" s="98" t="s">
        <v>63</v>
      </c>
      <c r="H24" s="99">
        <v>10.813000000000001</v>
      </c>
      <c r="I24" s="99">
        <v>7.0280000000000005</v>
      </c>
      <c r="J24" s="103">
        <v>2.0649305555555557E-4</v>
      </c>
      <c r="K24" s="100">
        <v>50.445602824953752</v>
      </c>
      <c r="L24" s="101" t="s">
        <v>39</v>
      </c>
      <c r="M24" s="102"/>
      <c r="O24" s="103">
        <v>2.0649305555555557E-4</v>
      </c>
    </row>
    <row r="25" spans="1:15" ht="24" customHeight="1" x14ac:dyDescent="0.2">
      <c r="A25" s="95">
        <v>2</v>
      </c>
      <c r="B25" s="96">
        <v>115</v>
      </c>
      <c r="C25" s="97">
        <v>10092179383</v>
      </c>
      <c r="D25" s="97" t="s">
        <v>64</v>
      </c>
      <c r="E25" s="98">
        <v>38819</v>
      </c>
      <c r="F25" s="98" t="s">
        <v>40</v>
      </c>
      <c r="G25" s="98" t="s">
        <v>63</v>
      </c>
      <c r="H25" s="99">
        <v>10.989000000000001</v>
      </c>
      <c r="I25" s="99">
        <v>7.0969999999999978</v>
      </c>
      <c r="J25" s="103">
        <v>2.0932870370370368E-4</v>
      </c>
      <c r="K25" s="100">
        <v>49.762247041910875</v>
      </c>
      <c r="L25" s="101" t="s">
        <v>39</v>
      </c>
      <c r="M25" s="102"/>
      <c r="O25" s="103">
        <v>2.0932870370370368E-4</v>
      </c>
    </row>
    <row r="26" spans="1:15" ht="24" customHeight="1" x14ac:dyDescent="0.2">
      <c r="A26" s="95">
        <v>3</v>
      </c>
      <c r="B26" s="96">
        <v>118</v>
      </c>
      <c r="C26" s="97">
        <v>10130335345</v>
      </c>
      <c r="D26" s="97" t="s">
        <v>65</v>
      </c>
      <c r="E26" s="98">
        <v>38821</v>
      </c>
      <c r="F26" s="98" t="s">
        <v>40</v>
      </c>
      <c r="G26" s="98" t="s">
        <v>63</v>
      </c>
      <c r="H26" s="99">
        <v>11.118</v>
      </c>
      <c r="I26" s="99">
        <v>7.0709999999999997</v>
      </c>
      <c r="J26" s="103">
        <v>2.1052083333333331E-4</v>
      </c>
      <c r="K26" s="100">
        <v>49.480455220188027</v>
      </c>
      <c r="L26" s="101" t="s">
        <v>40</v>
      </c>
      <c r="M26" s="102"/>
      <c r="O26" s="103">
        <v>2.1052083333333331E-4</v>
      </c>
    </row>
    <row r="27" spans="1:15" ht="24" customHeight="1" x14ac:dyDescent="0.2">
      <c r="A27" s="95">
        <v>4</v>
      </c>
      <c r="B27" s="96">
        <v>119</v>
      </c>
      <c r="C27" s="97">
        <v>10112134711</v>
      </c>
      <c r="D27" s="97" t="s">
        <v>66</v>
      </c>
      <c r="E27" s="98">
        <v>38958</v>
      </c>
      <c r="F27" s="98" t="s">
        <v>39</v>
      </c>
      <c r="G27" s="98" t="s">
        <v>63</v>
      </c>
      <c r="H27" s="99">
        <v>11.26</v>
      </c>
      <c r="I27" s="99">
        <v>6.9659999999999993</v>
      </c>
      <c r="J27" s="103">
        <v>2.1094907407407404E-4</v>
      </c>
      <c r="K27" s="100">
        <v>49.380006584000881</v>
      </c>
      <c r="L27" s="101" t="s">
        <v>40</v>
      </c>
      <c r="M27" s="102"/>
      <c r="O27" s="103">
        <v>2.1094907407407404E-4</v>
      </c>
    </row>
    <row r="28" spans="1:15" ht="24" customHeight="1" x14ac:dyDescent="0.2">
      <c r="A28" s="95">
        <v>5</v>
      </c>
      <c r="B28" s="96">
        <v>124</v>
      </c>
      <c r="C28" s="97">
        <v>10090423683</v>
      </c>
      <c r="D28" s="97" t="s">
        <v>67</v>
      </c>
      <c r="E28" s="98">
        <v>38945</v>
      </c>
      <c r="F28" s="98" t="s">
        <v>40</v>
      </c>
      <c r="G28" s="98" t="s">
        <v>63</v>
      </c>
      <c r="H28" s="99">
        <v>11.345000000000001</v>
      </c>
      <c r="I28" s="99">
        <v>6.9329999999999981</v>
      </c>
      <c r="J28" s="103">
        <v>2.115509259259259E-4</v>
      </c>
      <c r="K28" s="100">
        <v>49.239522923733453</v>
      </c>
      <c r="L28" s="101" t="s">
        <v>40</v>
      </c>
      <c r="M28" s="102"/>
      <c r="O28" s="103">
        <v>2.115509259259259E-4</v>
      </c>
    </row>
    <row r="29" spans="1:15" ht="24" customHeight="1" x14ac:dyDescent="0.2">
      <c r="A29" s="95">
        <v>6</v>
      </c>
      <c r="B29" s="104">
        <v>63</v>
      </c>
      <c r="C29" s="97">
        <v>10090420148</v>
      </c>
      <c r="D29" s="97" t="s">
        <v>68</v>
      </c>
      <c r="E29" s="98">
        <v>38909</v>
      </c>
      <c r="F29" s="98" t="s">
        <v>39</v>
      </c>
      <c r="G29" s="98" t="s">
        <v>69</v>
      </c>
      <c r="H29" s="99">
        <v>11.201000000000001</v>
      </c>
      <c r="I29" s="99">
        <v>7.2010000000000005</v>
      </c>
      <c r="J29" s="103">
        <v>2.1298611111111114E-4</v>
      </c>
      <c r="K29" s="100">
        <v>48.907727420932503</v>
      </c>
      <c r="L29" s="105"/>
      <c r="M29" s="102"/>
      <c r="O29" s="103">
        <v>2.1298611111111114E-4</v>
      </c>
    </row>
    <row r="30" spans="1:15" ht="24" customHeight="1" x14ac:dyDescent="0.2">
      <c r="A30" s="95">
        <v>7</v>
      </c>
      <c r="B30" s="96">
        <v>163</v>
      </c>
      <c r="C30" s="97">
        <v>10131028691</v>
      </c>
      <c r="D30" s="97" t="s">
        <v>70</v>
      </c>
      <c r="E30" s="98">
        <v>39747</v>
      </c>
      <c r="F30" s="98" t="s">
        <v>40</v>
      </c>
      <c r="G30" s="98" t="s">
        <v>71</v>
      </c>
      <c r="H30" s="99">
        <v>11.343</v>
      </c>
      <c r="I30" s="99">
        <v>7.0670000000000002</v>
      </c>
      <c r="J30" s="103">
        <v>2.1307870370370372E-4</v>
      </c>
      <c r="K30" s="100">
        <v>48.886474741988046</v>
      </c>
      <c r="L30" s="105"/>
      <c r="M30" s="102"/>
      <c r="O30" s="103">
        <v>2.1307870370370372E-4</v>
      </c>
    </row>
    <row r="31" spans="1:15" ht="24" customHeight="1" x14ac:dyDescent="0.2">
      <c r="A31" s="95">
        <v>8</v>
      </c>
      <c r="B31" s="104">
        <v>67</v>
      </c>
      <c r="C31" s="97">
        <v>10111626065</v>
      </c>
      <c r="D31" s="97" t="s">
        <v>72</v>
      </c>
      <c r="E31" s="98">
        <v>39347</v>
      </c>
      <c r="F31" s="98" t="s">
        <v>40</v>
      </c>
      <c r="G31" s="98" t="s">
        <v>69</v>
      </c>
      <c r="H31" s="99">
        <v>11.307</v>
      </c>
      <c r="I31" s="99">
        <v>7.118999999999998</v>
      </c>
      <c r="J31" s="103">
        <v>2.1326388888888889E-4</v>
      </c>
      <c r="K31" s="100">
        <v>48.844024747639203</v>
      </c>
      <c r="L31" s="105"/>
      <c r="M31" s="102"/>
      <c r="O31" s="103">
        <v>2.1326388888888889E-4</v>
      </c>
    </row>
    <row r="32" spans="1:15" ht="24" customHeight="1" x14ac:dyDescent="0.2">
      <c r="A32" s="95">
        <v>9</v>
      </c>
      <c r="B32" s="96">
        <v>84</v>
      </c>
      <c r="C32" s="97">
        <v>10129677664</v>
      </c>
      <c r="D32" s="97" t="s">
        <v>73</v>
      </c>
      <c r="E32" s="98">
        <v>39402</v>
      </c>
      <c r="F32" s="98" t="s">
        <v>40</v>
      </c>
      <c r="G32" s="98" t="s">
        <v>69</v>
      </c>
      <c r="H32" s="99">
        <v>11.275</v>
      </c>
      <c r="I32" s="99">
        <v>7.2690000000000001</v>
      </c>
      <c r="J32" s="103">
        <v>2.1462962962962961E-4</v>
      </c>
      <c r="K32" s="100">
        <v>48.53321829163071</v>
      </c>
      <c r="L32" s="105"/>
      <c r="M32" s="102"/>
      <c r="O32" s="103">
        <v>2.1462962962962961E-4</v>
      </c>
    </row>
    <row r="33" spans="1:15" ht="24" customHeight="1" x14ac:dyDescent="0.2">
      <c r="A33" s="95">
        <v>10</v>
      </c>
      <c r="B33" s="96">
        <v>150</v>
      </c>
      <c r="C33" s="97">
        <v>10100863008</v>
      </c>
      <c r="D33" s="97" t="s">
        <v>74</v>
      </c>
      <c r="E33" s="98">
        <v>39432</v>
      </c>
      <c r="F33" s="98" t="s">
        <v>40</v>
      </c>
      <c r="G33" s="98" t="s">
        <v>71</v>
      </c>
      <c r="H33" s="99">
        <v>11.52</v>
      </c>
      <c r="I33" s="99">
        <v>7.0519999999999996</v>
      </c>
      <c r="J33" s="103">
        <v>2.1495370370370372E-4</v>
      </c>
      <c r="K33" s="100">
        <v>48.460047383157438</v>
      </c>
      <c r="L33" s="101"/>
      <c r="M33" s="102"/>
      <c r="O33" s="103">
        <v>2.1495370370370372E-4</v>
      </c>
    </row>
    <row r="34" spans="1:15" ht="24" customHeight="1" x14ac:dyDescent="0.2">
      <c r="A34" s="95">
        <v>11</v>
      </c>
      <c r="B34" s="96">
        <v>123</v>
      </c>
      <c r="C34" s="97">
        <v>10058292233</v>
      </c>
      <c r="D34" s="97" t="s">
        <v>75</v>
      </c>
      <c r="E34" s="98">
        <v>38899</v>
      </c>
      <c r="F34" s="98" t="s">
        <v>40</v>
      </c>
      <c r="G34" s="98" t="s">
        <v>63</v>
      </c>
      <c r="H34" s="99">
        <v>11.186</v>
      </c>
      <c r="I34" s="99">
        <v>7.4469999999999992</v>
      </c>
      <c r="J34" s="103">
        <v>2.1565972222222223E-4</v>
      </c>
      <c r="K34" s="100">
        <v>48.301400740621474</v>
      </c>
      <c r="L34" s="105"/>
      <c r="M34" s="102"/>
      <c r="O34" s="103">
        <v>2.1565972222222223E-4</v>
      </c>
    </row>
    <row r="35" spans="1:15" ht="24" customHeight="1" x14ac:dyDescent="0.2">
      <c r="A35" s="95">
        <v>12</v>
      </c>
      <c r="B35" s="96">
        <v>122</v>
      </c>
      <c r="C35" s="97">
        <v>10090059834</v>
      </c>
      <c r="D35" s="97" t="s">
        <v>76</v>
      </c>
      <c r="E35" s="98">
        <v>39363</v>
      </c>
      <c r="F35" s="98" t="s">
        <v>40</v>
      </c>
      <c r="G35" s="98" t="s">
        <v>63</v>
      </c>
      <c r="H35" s="99">
        <v>11.449</v>
      </c>
      <c r="I35" s="99">
        <v>7.2859999999999996</v>
      </c>
      <c r="J35" s="103">
        <v>2.1684027777777774E-4</v>
      </c>
      <c r="K35" s="100">
        <v>48.038430744595672</v>
      </c>
      <c r="L35" s="105"/>
      <c r="M35" s="102"/>
      <c r="O35" s="103">
        <v>2.1684027777777774E-4</v>
      </c>
    </row>
    <row r="36" spans="1:15" ht="24" customHeight="1" x14ac:dyDescent="0.2">
      <c r="A36" s="95">
        <v>13</v>
      </c>
      <c r="B36" s="96">
        <v>120</v>
      </c>
      <c r="C36" s="97">
        <v>10115982577</v>
      </c>
      <c r="D36" s="97" t="s">
        <v>77</v>
      </c>
      <c r="E36" s="98">
        <v>39313</v>
      </c>
      <c r="F36" s="98" t="s">
        <v>40</v>
      </c>
      <c r="G36" s="98" t="s">
        <v>63</v>
      </c>
      <c r="H36" s="99">
        <v>11.664999999999999</v>
      </c>
      <c r="I36" s="99">
        <v>7.4559999999999995</v>
      </c>
      <c r="J36" s="103">
        <v>2.2130787037037038E-4</v>
      </c>
      <c r="K36" s="100">
        <v>47.068667956696828</v>
      </c>
      <c r="L36" s="101"/>
      <c r="M36" s="102"/>
      <c r="O36" s="103">
        <v>2.2130787037037038E-4</v>
      </c>
    </row>
    <row r="37" spans="1:15" ht="24" customHeight="1" x14ac:dyDescent="0.2">
      <c r="A37" s="95">
        <v>14</v>
      </c>
      <c r="B37" s="96">
        <v>72</v>
      </c>
      <c r="C37" s="97">
        <v>10110374361</v>
      </c>
      <c r="D37" s="97" t="s">
        <v>78</v>
      </c>
      <c r="E37" s="98">
        <v>38718</v>
      </c>
      <c r="F37" s="98" t="s">
        <v>39</v>
      </c>
      <c r="G37" s="98" t="s">
        <v>69</v>
      </c>
      <c r="H37" s="99">
        <v>11.667999999999999</v>
      </c>
      <c r="I37" s="99">
        <v>7.4559999999999995</v>
      </c>
      <c r="J37" s="103">
        <v>2.2134259259259256E-4</v>
      </c>
      <c r="K37" s="100">
        <v>47.061284250156874</v>
      </c>
      <c r="L37" s="105"/>
      <c r="M37" s="102"/>
      <c r="O37" s="103">
        <v>2.2134259259259256E-4</v>
      </c>
    </row>
    <row r="38" spans="1:15" ht="24" customHeight="1" x14ac:dyDescent="0.2">
      <c r="A38" s="95">
        <v>15</v>
      </c>
      <c r="B38" s="96">
        <v>121</v>
      </c>
      <c r="C38" s="97">
        <v>10112680941</v>
      </c>
      <c r="D38" s="97" t="s">
        <v>79</v>
      </c>
      <c r="E38" s="98">
        <v>39226</v>
      </c>
      <c r="F38" s="98" t="s">
        <v>40</v>
      </c>
      <c r="G38" s="98" t="s">
        <v>63</v>
      </c>
      <c r="H38" s="99">
        <v>11.917</v>
      </c>
      <c r="I38" s="99">
        <v>7.266</v>
      </c>
      <c r="J38" s="103">
        <v>2.2202546296296296E-4</v>
      </c>
      <c r="K38" s="100">
        <v>46.916540687066671</v>
      </c>
      <c r="L38" s="101"/>
      <c r="M38" s="102"/>
      <c r="O38" s="103">
        <v>2.2202546296296296E-4</v>
      </c>
    </row>
    <row r="39" spans="1:15" ht="24" customHeight="1" x14ac:dyDescent="0.2">
      <c r="A39" s="95">
        <v>16</v>
      </c>
      <c r="B39" s="104">
        <v>85</v>
      </c>
      <c r="C39" s="97">
        <v>10116167079</v>
      </c>
      <c r="D39" s="97" t="s">
        <v>80</v>
      </c>
      <c r="E39" s="98">
        <v>39199</v>
      </c>
      <c r="F39" s="98" t="s">
        <v>40</v>
      </c>
      <c r="G39" s="98" t="s">
        <v>69</v>
      </c>
      <c r="H39" s="99">
        <v>12.178000000000001</v>
      </c>
      <c r="I39" s="99">
        <v>7.4540000000000006</v>
      </c>
      <c r="J39" s="103">
        <v>2.2722222222222227E-4</v>
      </c>
      <c r="K39" s="100">
        <v>45.843520782396084</v>
      </c>
      <c r="L39" s="101"/>
      <c r="M39" s="102"/>
      <c r="O39" s="103">
        <v>2.2722222222222227E-4</v>
      </c>
    </row>
    <row r="40" spans="1:15" ht="24" customHeight="1" x14ac:dyDescent="0.2">
      <c r="A40" s="95">
        <v>17</v>
      </c>
      <c r="B40" s="104">
        <v>83</v>
      </c>
      <c r="C40" s="97">
        <v>10132137121</v>
      </c>
      <c r="D40" s="97" t="s">
        <v>81</v>
      </c>
      <c r="E40" s="98">
        <v>39697</v>
      </c>
      <c r="F40" s="98" t="s">
        <v>40</v>
      </c>
      <c r="G40" s="98" t="s">
        <v>69</v>
      </c>
      <c r="H40" s="99">
        <v>12.18</v>
      </c>
      <c r="I40" s="99">
        <v>7.5100000000000016</v>
      </c>
      <c r="J40" s="103">
        <v>2.2789351851851852E-4</v>
      </c>
      <c r="K40" s="100">
        <v>45.708481462671401</v>
      </c>
      <c r="L40" s="101"/>
      <c r="M40" s="102"/>
      <c r="O40" s="103">
        <v>2.2789351851851852E-4</v>
      </c>
    </row>
    <row r="41" spans="1:15" ht="24" customHeight="1" x14ac:dyDescent="0.2">
      <c r="A41" s="95" t="s">
        <v>41</v>
      </c>
      <c r="B41" s="96">
        <v>117</v>
      </c>
      <c r="C41" s="97">
        <v>10107322194</v>
      </c>
      <c r="D41" s="97" t="s">
        <v>82</v>
      </c>
      <c r="E41" s="98">
        <v>39113</v>
      </c>
      <c r="F41" s="98" t="s">
        <v>40</v>
      </c>
      <c r="G41" s="98" t="s">
        <v>63</v>
      </c>
      <c r="H41" s="99">
        <v>11.183</v>
      </c>
      <c r="I41" s="99"/>
      <c r="J41" s="99"/>
      <c r="K41" s="100"/>
      <c r="L41" s="105"/>
      <c r="M41" s="102"/>
      <c r="O41" s="103"/>
    </row>
    <row r="42" spans="1:15" ht="24" hidden="1" customHeight="1" x14ac:dyDescent="0.2">
      <c r="A42" s="95"/>
      <c r="B42" s="106"/>
      <c r="C42" s="107"/>
      <c r="D42" s="107"/>
      <c r="E42" s="108"/>
      <c r="F42" s="108"/>
      <c r="G42" s="109"/>
      <c r="H42" s="99"/>
      <c r="I42" s="99">
        <f>J42-H42</f>
        <v>0</v>
      </c>
      <c r="J42" s="103"/>
      <c r="K42" s="110" t="e">
        <f>0.2/(O42/3600)</f>
        <v>#DIV/0!</v>
      </c>
      <c r="L42" s="105"/>
      <c r="M42" s="102"/>
    </row>
    <row r="43" spans="1:15" ht="24" hidden="1" customHeight="1" x14ac:dyDescent="0.2">
      <c r="A43" s="111"/>
      <c r="B43" s="106"/>
      <c r="C43" s="107"/>
      <c r="D43" s="107"/>
      <c r="E43" s="108"/>
      <c r="F43" s="108"/>
      <c r="G43" s="109"/>
      <c r="H43" s="99"/>
      <c r="I43" s="99">
        <f>J43-H43</f>
        <v>0</v>
      </c>
      <c r="J43" s="103"/>
      <c r="K43" s="110" t="e">
        <f>0.2/(O43/3600)</f>
        <v>#DIV/0!</v>
      </c>
      <c r="L43" s="105"/>
      <c r="M43" s="102"/>
    </row>
    <row r="44" spans="1:15" ht="24" hidden="1" customHeight="1" x14ac:dyDescent="0.2">
      <c r="A44" s="111"/>
      <c r="B44" s="106"/>
      <c r="C44" s="107"/>
      <c r="D44" s="107"/>
      <c r="E44" s="108"/>
      <c r="F44" s="108"/>
      <c r="G44" s="109"/>
      <c r="H44" s="99"/>
      <c r="I44" s="99">
        <f>J44-H44</f>
        <v>0</v>
      </c>
      <c r="J44" s="103"/>
      <c r="K44" s="110" t="e">
        <f>0.2/(O44/3600)</f>
        <v>#DIV/0!</v>
      </c>
      <c r="L44" s="105"/>
      <c r="M44" s="102"/>
    </row>
    <row r="45" spans="1:15" hidden="1" x14ac:dyDescent="0.2">
      <c r="A45" s="111"/>
      <c r="B45" s="106"/>
      <c r="C45" s="107"/>
      <c r="D45" s="107"/>
      <c r="E45" s="108"/>
      <c r="F45" s="108"/>
      <c r="G45" s="109"/>
      <c r="H45" s="99"/>
      <c r="I45" s="99"/>
      <c r="J45" s="99"/>
      <c r="K45" s="112"/>
      <c r="L45" s="113" t="str">
        <f t="shared" ref="L45:L79" si="0">IF(O45&lt;=9.7,"МСМК",IF(O45&lt;=10.2,"МС",IF(O45&lt;=11,"КМС",IF(O45&lt;=11.6,"1 СР",IF(O45&lt;=12.2,"2 СР",IF(O45&lt;=13,"3 СР",IF(O45&lt;=14,"1 сп.юн.р.")))))))</f>
        <v>МСМК</v>
      </c>
      <c r="M45" s="102"/>
    </row>
    <row r="46" spans="1:15" hidden="1" x14ac:dyDescent="0.2">
      <c r="A46" s="114"/>
      <c r="B46" s="115"/>
      <c r="C46" s="116"/>
      <c r="D46" s="116"/>
      <c r="E46" s="117"/>
      <c r="F46" s="117"/>
      <c r="G46" s="118"/>
      <c r="H46" s="119"/>
      <c r="I46" s="119"/>
      <c r="J46" s="119"/>
      <c r="K46" s="120"/>
      <c r="L46" s="113" t="str">
        <f t="shared" si="0"/>
        <v>МСМК</v>
      </c>
      <c r="M46" s="121"/>
    </row>
    <row r="47" spans="1:15" hidden="1" x14ac:dyDescent="0.2">
      <c r="A47" s="122"/>
      <c r="B47" s="105"/>
      <c r="C47" s="107"/>
      <c r="D47" s="107"/>
      <c r="E47" s="108"/>
      <c r="F47" s="108"/>
      <c r="G47" s="109"/>
      <c r="H47" s="123"/>
      <c r="I47" s="123"/>
      <c r="J47" s="123"/>
      <c r="K47" s="124"/>
      <c r="L47" s="113" t="str">
        <f t="shared" si="0"/>
        <v>МСМК</v>
      </c>
      <c r="M47" s="125"/>
    </row>
    <row r="48" spans="1:15" hidden="1" x14ac:dyDescent="0.2">
      <c r="A48" s="122"/>
      <c r="B48" s="105"/>
      <c r="C48" s="107"/>
      <c r="D48" s="107"/>
      <c r="E48" s="108"/>
      <c r="F48" s="108"/>
      <c r="G48" s="109"/>
      <c r="H48" s="123"/>
      <c r="I48" s="123"/>
      <c r="J48" s="123"/>
      <c r="K48" s="124"/>
      <c r="L48" s="113" t="str">
        <f t="shared" si="0"/>
        <v>МСМК</v>
      </c>
      <c r="M48" s="125"/>
    </row>
    <row r="49" spans="1:13" hidden="1" x14ac:dyDescent="0.2">
      <c r="A49" s="122"/>
      <c r="B49" s="105"/>
      <c r="C49" s="107"/>
      <c r="D49" s="107"/>
      <c r="E49" s="108"/>
      <c r="F49" s="108"/>
      <c r="G49" s="109"/>
      <c r="H49" s="123"/>
      <c r="I49" s="123"/>
      <c r="J49" s="123"/>
      <c r="K49" s="124"/>
      <c r="L49" s="113" t="str">
        <f t="shared" si="0"/>
        <v>МСМК</v>
      </c>
      <c r="M49" s="125"/>
    </row>
    <row r="50" spans="1:13" hidden="1" x14ac:dyDescent="0.2">
      <c r="A50" s="122"/>
      <c r="B50" s="105"/>
      <c r="C50" s="107"/>
      <c r="D50" s="107"/>
      <c r="E50" s="108"/>
      <c r="F50" s="108"/>
      <c r="G50" s="109"/>
      <c r="H50" s="123"/>
      <c r="I50" s="123"/>
      <c r="J50" s="123"/>
      <c r="K50" s="124"/>
      <c r="L50" s="113" t="str">
        <f t="shared" si="0"/>
        <v>МСМК</v>
      </c>
      <c r="M50" s="125"/>
    </row>
    <row r="51" spans="1:13" hidden="1" x14ac:dyDescent="0.2">
      <c r="A51" s="122"/>
      <c r="B51" s="105"/>
      <c r="C51" s="107"/>
      <c r="D51" s="107"/>
      <c r="E51" s="108"/>
      <c r="F51" s="108"/>
      <c r="G51" s="109"/>
      <c r="H51" s="123"/>
      <c r="I51" s="123"/>
      <c r="J51" s="123"/>
      <c r="K51" s="124"/>
      <c r="L51" s="113" t="str">
        <f t="shared" si="0"/>
        <v>МСМК</v>
      </c>
      <c r="M51" s="125"/>
    </row>
    <row r="52" spans="1:13" hidden="1" x14ac:dyDescent="0.2">
      <c r="A52" s="122"/>
      <c r="B52" s="105"/>
      <c r="C52" s="107"/>
      <c r="D52" s="107"/>
      <c r="E52" s="108"/>
      <c r="F52" s="108"/>
      <c r="G52" s="109"/>
      <c r="H52" s="123"/>
      <c r="I52" s="123"/>
      <c r="J52" s="123"/>
      <c r="K52" s="124"/>
      <c r="L52" s="113" t="str">
        <f t="shared" si="0"/>
        <v>МСМК</v>
      </c>
      <c r="M52" s="125"/>
    </row>
    <row r="53" spans="1:13" hidden="1" x14ac:dyDescent="0.2">
      <c r="A53" s="122"/>
      <c r="B53" s="105"/>
      <c r="C53" s="107"/>
      <c r="D53" s="107"/>
      <c r="E53" s="108"/>
      <c r="F53" s="108"/>
      <c r="G53" s="109"/>
      <c r="H53" s="123"/>
      <c r="I53" s="123"/>
      <c r="J53" s="123"/>
      <c r="K53" s="124"/>
      <c r="L53" s="113" t="str">
        <f t="shared" si="0"/>
        <v>МСМК</v>
      </c>
      <c r="M53" s="125"/>
    </row>
    <row r="54" spans="1:13" hidden="1" x14ac:dyDescent="0.2">
      <c r="A54" s="122"/>
      <c r="B54" s="105"/>
      <c r="C54" s="107"/>
      <c r="D54" s="107"/>
      <c r="E54" s="108"/>
      <c r="F54" s="108"/>
      <c r="G54" s="109"/>
      <c r="H54" s="123"/>
      <c r="I54" s="123"/>
      <c r="J54" s="123"/>
      <c r="K54" s="124"/>
      <c r="L54" s="113" t="str">
        <f t="shared" si="0"/>
        <v>МСМК</v>
      </c>
      <c r="M54" s="125"/>
    </row>
    <row r="55" spans="1:13" hidden="1" x14ac:dyDescent="0.2">
      <c r="A55" s="122"/>
      <c r="B55" s="105"/>
      <c r="C55" s="107"/>
      <c r="D55" s="107"/>
      <c r="E55" s="108"/>
      <c r="F55" s="108"/>
      <c r="G55" s="109"/>
      <c r="H55" s="123"/>
      <c r="I55" s="123"/>
      <c r="J55" s="123"/>
      <c r="K55" s="124"/>
      <c r="L55" s="113" t="str">
        <f t="shared" si="0"/>
        <v>МСМК</v>
      </c>
      <c r="M55" s="125"/>
    </row>
    <row r="56" spans="1:13" hidden="1" x14ac:dyDescent="0.2">
      <c r="A56" s="122"/>
      <c r="B56" s="105"/>
      <c r="C56" s="107"/>
      <c r="D56" s="107"/>
      <c r="E56" s="108"/>
      <c r="F56" s="108"/>
      <c r="G56" s="109"/>
      <c r="H56" s="123"/>
      <c r="I56" s="123"/>
      <c r="J56" s="123"/>
      <c r="K56" s="124"/>
      <c r="L56" s="113" t="str">
        <f t="shared" si="0"/>
        <v>МСМК</v>
      </c>
      <c r="M56" s="125"/>
    </row>
    <row r="57" spans="1:13" hidden="1" x14ac:dyDescent="0.2">
      <c r="A57" s="122"/>
      <c r="B57" s="105"/>
      <c r="C57" s="107"/>
      <c r="D57" s="107"/>
      <c r="E57" s="108"/>
      <c r="F57" s="108"/>
      <c r="G57" s="109"/>
      <c r="H57" s="123"/>
      <c r="I57" s="123"/>
      <c r="J57" s="123"/>
      <c r="K57" s="124"/>
      <c r="L57" s="113" t="str">
        <f t="shared" si="0"/>
        <v>МСМК</v>
      </c>
      <c r="M57" s="125"/>
    </row>
    <row r="58" spans="1:13" hidden="1" x14ac:dyDescent="0.2">
      <c r="A58" s="122"/>
      <c r="B58" s="105"/>
      <c r="C58" s="107"/>
      <c r="D58" s="107"/>
      <c r="E58" s="108"/>
      <c r="F58" s="108"/>
      <c r="G58" s="109"/>
      <c r="H58" s="123"/>
      <c r="I58" s="123"/>
      <c r="J58" s="123"/>
      <c r="K58" s="124"/>
      <c r="L58" s="113" t="str">
        <f t="shared" si="0"/>
        <v>МСМК</v>
      </c>
      <c r="M58" s="125"/>
    </row>
    <row r="59" spans="1:13" hidden="1" x14ac:dyDescent="0.2">
      <c r="A59" s="122"/>
      <c r="B59" s="105"/>
      <c r="C59" s="107"/>
      <c r="D59" s="107"/>
      <c r="E59" s="108"/>
      <c r="F59" s="108"/>
      <c r="G59" s="109"/>
      <c r="H59" s="123"/>
      <c r="I59" s="123"/>
      <c r="J59" s="123"/>
      <c r="K59" s="124"/>
      <c r="L59" s="113" t="str">
        <f t="shared" si="0"/>
        <v>МСМК</v>
      </c>
      <c r="M59" s="125"/>
    </row>
    <row r="60" spans="1:13" hidden="1" x14ac:dyDescent="0.2">
      <c r="A60" s="122"/>
      <c r="B60" s="105"/>
      <c r="C60" s="107"/>
      <c r="D60" s="107"/>
      <c r="E60" s="108"/>
      <c r="F60" s="108"/>
      <c r="G60" s="109"/>
      <c r="H60" s="123"/>
      <c r="I60" s="123"/>
      <c r="J60" s="123"/>
      <c r="K60" s="124"/>
      <c r="L60" s="113" t="str">
        <f t="shared" si="0"/>
        <v>МСМК</v>
      </c>
      <c r="M60" s="125"/>
    </row>
    <row r="61" spans="1:13" hidden="1" x14ac:dyDescent="0.2">
      <c r="A61" s="122"/>
      <c r="B61" s="105"/>
      <c r="C61" s="107"/>
      <c r="D61" s="107"/>
      <c r="E61" s="108"/>
      <c r="F61" s="108"/>
      <c r="G61" s="109"/>
      <c r="H61" s="123"/>
      <c r="I61" s="123"/>
      <c r="J61" s="123"/>
      <c r="K61" s="124"/>
      <c r="L61" s="113" t="str">
        <f t="shared" si="0"/>
        <v>МСМК</v>
      </c>
      <c r="M61" s="125"/>
    </row>
    <row r="62" spans="1:13" hidden="1" x14ac:dyDescent="0.2">
      <c r="A62" s="122"/>
      <c r="B62" s="105"/>
      <c r="C62" s="107"/>
      <c r="D62" s="107"/>
      <c r="E62" s="108"/>
      <c r="F62" s="108"/>
      <c r="G62" s="109"/>
      <c r="H62" s="123"/>
      <c r="I62" s="123"/>
      <c r="J62" s="123"/>
      <c r="K62" s="124"/>
      <c r="L62" s="113" t="str">
        <f t="shared" si="0"/>
        <v>МСМК</v>
      </c>
      <c r="M62" s="125"/>
    </row>
    <row r="63" spans="1:13" hidden="1" x14ac:dyDescent="0.2">
      <c r="A63" s="122"/>
      <c r="B63" s="105"/>
      <c r="C63" s="107"/>
      <c r="D63" s="107"/>
      <c r="E63" s="108"/>
      <c r="F63" s="108"/>
      <c r="G63" s="109"/>
      <c r="H63" s="123"/>
      <c r="I63" s="123"/>
      <c r="J63" s="123"/>
      <c r="K63" s="124"/>
      <c r="L63" s="113" t="str">
        <f t="shared" si="0"/>
        <v>МСМК</v>
      </c>
      <c r="M63" s="125"/>
    </row>
    <row r="64" spans="1:13" hidden="1" x14ac:dyDescent="0.2">
      <c r="A64" s="122"/>
      <c r="B64" s="105"/>
      <c r="C64" s="107"/>
      <c r="D64" s="107"/>
      <c r="E64" s="108"/>
      <c r="F64" s="108"/>
      <c r="G64" s="109"/>
      <c r="H64" s="123"/>
      <c r="I64" s="123"/>
      <c r="J64" s="123"/>
      <c r="K64" s="124"/>
      <c r="L64" s="113" t="str">
        <f t="shared" si="0"/>
        <v>МСМК</v>
      </c>
      <c r="M64" s="125"/>
    </row>
    <row r="65" spans="1:13" hidden="1" x14ac:dyDescent="0.2">
      <c r="A65" s="122"/>
      <c r="B65" s="105"/>
      <c r="C65" s="107"/>
      <c r="D65" s="107"/>
      <c r="E65" s="108"/>
      <c r="F65" s="108"/>
      <c r="G65" s="109"/>
      <c r="H65" s="123"/>
      <c r="I65" s="123"/>
      <c r="J65" s="123"/>
      <c r="K65" s="124"/>
      <c r="L65" s="113" t="str">
        <f t="shared" si="0"/>
        <v>МСМК</v>
      </c>
      <c r="M65" s="125"/>
    </row>
    <row r="66" spans="1:13" hidden="1" x14ac:dyDescent="0.2">
      <c r="A66" s="122"/>
      <c r="B66" s="105"/>
      <c r="C66" s="107"/>
      <c r="D66" s="107"/>
      <c r="E66" s="108"/>
      <c r="F66" s="108"/>
      <c r="G66" s="109"/>
      <c r="H66" s="123"/>
      <c r="I66" s="123"/>
      <c r="J66" s="123"/>
      <c r="K66" s="124"/>
      <c r="L66" s="113" t="str">
        <f t="shared" si="0"/>
        <v>МСМК</v>
      </c>
      <c r="M66" s="125"/>
    </row>
    <row r="67" spans="1:13" hidden="1" x14ac:dyDescent="0.2">
      <c r="A67" s="122"/>
      <c r="B67" s="105"/>
      <c r="C67" s="107"/>
      <c r="D67" s="107"/>
      <c r="E67" s="108"/>
      <c r="F67" s="108"/>
      <c r="G67" s="109"/>
      <c r="H67" s="123"/>
      <c r="I67" s="123"/>
      <c r="J67" s="123"/>
      <c r="K67" s="124"/>
      <c r="L67" s="113" t="str">
        <f t="shared" si="0"/>
        <v>МСМК</v>
      </c>
      <c r="M67" s="125"/>
    </row>
    <row r="68" spans="1:13" hidden="1" x14ac:dyDescent="0.2">
      <c r="A68" s="122"/>
      <c r="B68" s="105"/>
      <c r="C68" s="107"/>
      <c r="D68" s="107"/>
      <c r="E68" s="108"/>
      <c r="F68" s="108"/>
      <c r="G68" s="109"/>
      <c r="H68" s="123"/>
      <c r="I68" s="123"/>
      <c r="J68" s="123"/>
      <c r="K68" s="124"/>
      <c r="L68" s="113" t="str">
        <f t="shared" si="0"/>
        <v>МСМК</v>
      </c>
      <c r="M68" s="125"/>
    </row>
    <row r="69" spans="1:13" hidden="1" x14ac:dyDescent="0.2">
      <c r="A69" s="122"/>
      <c r="B69" s="105"/>
      <c r="C69" s="107"/>
      <c r="D69" s="107"/>
      <c r="E69" s="108"/>
      <c r="F69" s="108"/>
      <c r="G69" s="109"/>
      <c r="H69" s="123"/>
      <c r="I69" s="123"/>
      <c r="J69" s="123"/>
      <c r="K69" s="124"/>
      <c r="L69" s="113" t="str">
        <f t="shared" si="0"/>
        <v>МСМК</v>
      </c>
      <c r="M69" s="125"/>
    </row>
    <row r="70" spans="1:13" hidden="1" x14ac:dyDescent="0.2">
      <c r="A70" s="122"/>
      <c r="B70" s="105"/>
      <c r="C70" s="107"/>
      <c r="D70" s="107"/>
      <c r="E70" s="108"/>
      <c r="F70" s="108"/>
      <c r="G70" s="109"/>
      <c r="H70" s="123"/>
      <c r="I70" s="123"/>
      <c r="J70" s="123"/>
      <c r="K70" s="124"/>
      <c r="L70" s="113" t="str">
        <f t="shared" si="0"/>
        <v>МСМК</v>
      </c>
      <c r="M70" s="125"/>
    </row>
    <row r="71" spans="1:13" hidden="1" x14ac:dyDescent="0.2">
      <c r="A71" s="122"/>
      <c r="B71" s="105"/>
      <c r="C71" s="107"/>
      <c r="D71" s="107"/>
      <c r="E71" s="108"/>
      <c r="F71" s="108"/>
      <c r="G71" s="109"/>
      <c r="H71" s="123"/>
      <c r="I71" s="123"/>
      <c r="J71" s="123"/>
      <c r="K71" s="124"/>
      <c r="L71" s="113" t="str">
        <f t="shared" si="0"/>
        <v>МСМК</v>
      </c>
      <c r="M71" s="125"/>
    </row>
    <row r="72" spans="1:13" hidden="1" x14ac:dyDescent="0.2">
      <c r="A72" s="122"/>
      <c r="B72" s="105"/>
      <c r="C72" s="107"/>
      <c r="D72" s="107"/>
      <c r="E72" s="108"/>
      <c r="F72" s="108"/>
      <c r="G72" s="109"/>
      <c r="H72" s="123"/>
      <c r="I72" s="123"/>
      <c r="J72" s="123"/>
      <c r="K72" s="124"/>
      <c r="L72" s="113" t="str">
        <f t="shared" si="0"/>
        <v>МСМК</v>
      </c>
      <c r="M72" s="125"/>
    </row>
    <row r="73" spans="1:13" hidden="1" x14ac:dyDescent="0.2">
      <c r="A73" s="122"/>
      <c r="B73" s="105"/>
      <c r="C73" s="107"/>
      <c r="D73" s="107"/>
      <c r="E73" s="108"/>
      <c r="F73" s="108"/>
      <c r="G73" s="109"/>
      <c r="H73" s="123"/>
      <c r="I73" s="123"/>
      <c r="J73" s="123"/>
      <c r="K73" s="124"/>
      <c r="L73" s="113" t="str">
        <f t="shared" si="0"/>
        <v>МСМК</v>
      </c>
      <c r="M73" s="125"/>
    </row>
    <row r="74" spans="1:13" hidden="1" x14ac:dyDescent="0.2">
      <c r="A74" s="122"/>
      <c r="B74" s="105"/>
      <c r="C74" s="107"/>
      <c r="D74" s="107"/>
      <c r="E74" s="108"/>
      <c r="F74" s="108"/>
      <c r="G74" s="109"/>
      <c r="H74" s="123"/>
      <c r="I74" s="123"/>
      <c r="J74" s="123"/>
      <c r="K74" s="124"/>
      <c r="L74" s="113" t="str">
        <f t="shared" si="0"/>
        <v>МСМК</v>
      </c>
      <c r="M74" s="125"/>
    </row>
    <row r="75" spans="1:13" hidden="1" x14ac:dyDescent="0.2">
      <c r="A75" s="122"/>
      <c r="B75" s="105"/>
      <c r="C75" s="107"/>
      <c r="D75" s="107"/>
      <c r="E75" s="108"/>
      <c r="F75" s="108"/>
      <c r="G75" s="109"/>
      <c r="H75" s="123"/>
      <c r="I75" s="123"/>
      <c r="J75" s="123"/>
      <c r="K75" s="124"/>
      <c r="L75" s="113" t="str">
        <f t="shared" si="0"/>
        <v>МСМК</v>
      </c>
      <c r="M75" s="125"/>
    </row>
    <row r="76" spans="1:13" hidden="1" x14ac:dyDescent="0.2">
      <c r="A76" s="122"/>
      <c r="B76" s="105"/>
      <c r="C76" s="105"/>
      <c r="D76" s="126"/>
      <c r="E76" s="105"/>
      <c r="F76" s="105"/>
      <c r="G76" s="127"/>
      <c r="H76" s="123"/>
      <c r="I76" s="123"/>
      <c r="J76" s="123"/>
      <c r="K76" s="124"/>
      <c r="L76" s="113" t="str">
        <f t="shared" si="0"/>
        <v>МСМК</v>
      </c>
      <c r="M76" s="125"/>
    </row>
    <row r="77" spans="1:13" hidden="1" x14ac:dyDescent="0.2">
      <c r="A77" s="122"/>
      <c r="B77" s="105"/>
      <c r="C77" s="105"/>
      <c r="D77" s="126"/>
      <c r="E77" s="105"/>
      <c r="F77" s="105"/>
      <c r="G77" s="127"/>
      <c r="H77" s="123"/>
      <c r="I77" s="123"/>
      <c r="J77" s="123"/>
      <c r="K77" s="124"/>
      <c r="L77" s="113" t="str">
        <f t="shared" si="0"/>
        <v>МСМК</v>
      </c>
      <c r="M77" s="125"/>
    </row>
    <row r="78" spans="1:13" hidden="1" x14ac:dyDescent="0.2">
      <c r="A78" s="122"/>
      <c r="B78" s="105"/>
      <c r="C78" s="105"/>
      <c r="D78" s="126"/>
      <c r="E78" s="105"/>
      <c r="F78" s="105"/>
      <c r="G78" s="127"/>
      <c r="H78" s="123"/>
      <c r="I78" s="123"/>
      <c r="J78" s="123"/>
      <c r="K78" s="124"/>
      <c r="L78" s="113" t="str">
        <f t="shared" si="0"/>
        <v>МСМК</v>
      </c>
      <c r="M78" s="125"/>
    </row>
    <row r="79" spans="1:13" hidden="1" x14ac:dyDescent="0.2">
      <c r="A79" s="122"/>
      <c r="B79" s="105"/>
      <c r="C79" s="105"/>
      <c r="D79" s="126"/>
      <c r="E79" s="105"/>
      <c r="F79" s="105"/>
      <c r="G79" s="127"/>
      <c r="H79" s="128"/>
      <c r="I79" s="123"/>
      <c r="J79" s="128"/>
      <c r="K79" s="124"/>
      <c r="L79" s="113" t="str">
        <f t="shared" si="0"/>
        <v>МСМК</v>
      </c>
      <c r="M79" s="125"/>
    </row>
    <row r="80" spans="1:13" ht="13.5" thickBot="1" x14ac:dyDescent="0.25">
      <c r="A80" s="122"/>
      <c r="B80" s="105"/>
      <c r="C80" s="105"/>
      <c r="D80" s="126"/>
      <c r="E80" s="105"/>
      <c r="F80" s="105"/>
      <c r="G80" s="127"/>
      <c r="H80" s="128"/>
      <c r="I80" s="123"/>
      <c r="J80" s="128"/>
      <c r="K80" s="124"/>
      <c r="L80" s="105"/>
      <c r="M80" s="129"/>
    </row>
    <row r="81" spans="1:13" ht="17.25" thickTop="1" thickBot="1" x14ac:dyDescent="0.25">
      <c r="A81" s="130"/>
      <c r="B81" s="131"/>
      <c r="C81" s="131"/>
      <c r="D81" s="132"/>
      <c r="E81" s="133"/>
      <c r="F81" s="134"/>
      <c r="G81" s="135"/>
      <c r="H81" s="136"/>
      <c r="I81" s="136"/>
      <c r="J81" s="137"/>
      <c r="K81" s="138"/>
      <c r="L81" s="139"/>
      <c r="M81" s="140"/>
    </row>
    <row r="82" spans="1:13" ht="15.75" thickTop="1" x14ac:dyDescent="0.2">
      <c r="A82" s="141" t="s">
        <v>42</v>
      </c>
      <c r="B82" s="142"/>
      <c r="C82" s="142"/>
      <c r="D82" s="142"/>
      <c r="E82" s="143"/>
      <c r="F82" s="143"/>
      <c r="G82" s="142" t="s">
        <v>43</v>
      </c>
      <c r="H82" s="142"/>
      <c r="I82" s="142"/>
      <c r="J82" s="142"/>
      <c r="K82" s="142"/>
      <c r="L82" s="142"/>
      <c r="M82" s="144"/>
    </row>
    <row r="83" spans="1:13" x14ac:dyDescent="0.2">
      <c r="A83" s="145" t="s">
        <v>44</v>
      </c>
      <c r="B83" s="146"/>
      <c r="C83" s="147"/>
      <c r="D83" s="146"/>
      <c r="E83" s="148"/>
      <c r="F83" s="146"/>
      <c r="G83" s="126" t="s">
        <v>45</v>
      </c>
      <c r="H83" s="149">
        <v>3</v>
      </c>
      <c r="I83" s="150"/>
      <c r="J83" s="151" t="s">
        <v>46</v>
      </c>
      <c r="K83" s="126">
        <f>COUNTIF(F24:F98,"ЗМС")</f>
        <v>0</v>
      </c>
      <c r="L83" s="151"/>
      <c r="M83" s="152"/>
    </row>
    <row r="84" spans="1:13" x14ac:dyDescent="0.2">
      <c r="A84" s="145" t="s">
        <v>47</v>
      </c>
      <c r="B84" s="146"/>
      <c r="C84" s="153"/>
      <c r="D84" s="146"/>
      <c r="E84" s="148"/>
      <c r="F84" s="146"/>
      <c r="G84" s="147" t="s">
        <v>48</v>
      </c>
      <c r="H84" s="149">
        <f>H85+H89</f>
        <v>18</v>
      </c>
      <c r="I84" s="150"/>
      <c r="J84" s="151" t="s">
        <v>49</v>
      </c>
      <c r="K84" s="126">
        <f>COUNTIF(F24:F98,"МСМК")</f>
        <v>0</v>
      </c>
      <c r="L84" s="151"/>
      <c r="M84" s="152"/>
    </row>
    <row r="85" spans="1:13" x14ac:dyDescent="0.2">
      <c r="A85" s="154"/>
      <c r="B85" s="146"/>
      <c r="C85" s="126"/>
      <c r="D85" s="146"/>
      <c r="E85" s="148"/>
      <c r="F85" s="146"/>
      <c r="G85" s="147" t="s">
        <v>50</v>
      </c>
      <c r="H85" s="149">
        <f>H86+H87+H88</f>
        <v>18</v>
      </c>
      <c r="I85" s="150"/>
      <c r="J85" s="151" t="s">
        <v>39</v>
      </c>
      <c r="K85" s="126">
        <f>COUNTIF(F24:F98,"МС")</f>
        <v>3</v>
      </c>
      <c r="L85" s="151"/>
      <c r="M85" s="152"/>
    </row>
    <row r="86" spans="1:13" x14ac:dyDescent="0.2">
      <c r="A86" s="154"/>
      <c r="B86" s="146"/>
      <c r="C86" s="126"/>
      <c r="D86" s="146"/>
      <c r="E86" s="148"/>
      <c r="F86" s="146"/>
      <c r="G86" s="147" t="s">
        <v>51</v>
      </c>
      <c r="H86" s="149">
        <f>COUNT(A24:A98)</f>
        <v>17</v>
      </c>
      <c r="I86" s="150"/>
      <c r="J86" s="151" t="s">
        <v>40</v>
      </c>
      <c r="K86" s="126">
        <f>COUNTIF(F24:F98,"КМС")</f>
        <v>15</v>
      </c>
      <c r="L86" s="151"/>
      <c r="M86" s="152"/>
    </row>
    <row r="87" spans="1:13" x14ac:dyDescent="0.2">
      <c r="A87" s="154"/>
      <c r="B87" s="146"/>
      <c r="C87" s="126"/>
      <c r="D87" s="146"/>
      <c r="E87" s="148"/>
      <c r="F87" s="146"/>
      <c r="G87" s="147" t="s">
        <v>52</v>
      </c>
      <c r="H87" s="149">
        <f>COUNTIF(A24:A98,"НФ")</f>
        <v>1</v>
      </c>
      <c r="I87" s="150"/>
      <c r="J87" s="151" t="s">
        <v>53</v>
      </c>
      <c r="K87" s="126">
        <f>COUNTIF(F24:F98,"1 СР")</f>
        <v>0</v>
      </c>
      <c r="L87" s="151"/>
      <c r="M87" s="152"/>
    </row>
    <row r="88" spans="1:13" x14ac:dyDescent="0.2">
      <c r="A88" s="154"/>
      <c r="B88" s="146"/>
      <c r="C88" s="146"/>
      <c r="D88" s="146"/>
      <c r="E88" s="148"/>
      <c r="F88" s="146"/>
      <c r="G88" s="147" t="s">
        <v>54</v>
      </c>
      <c r="H88" s="149">
        <f>COUNTIF(A24:A98,"ДСКВ")</f>
        <v>0</v>
      </c>
      <c r="I88" s="150"/>
      <c r="J88" s="155" t="s">
        <v>55</v>
      </c>
      <c r="K88" s="126">
        <f>COUNTIF(F24:F98,"2 СР")</f>
        <v>0</v>
      </c>
      <c r="L88" s="155"/>
      <c r="M88" s="152"/>
    </row>
    <row r="89" spans="1:13" x14ac:dyDescent="0.2">
      <c r="A89" s="154"/>
      <c r="B89" s="146"/>
      <c r="C89" s="146"/>
      <c r="D89" s="146"/>
      <c r="E89" s="148"/>
      <c r="F89" s="146"/>
      <c r="G89" s="147" t="s">
        <v>56</v>
      </c>
      <c r="H89" s="149">
        <f>COUNTIF(A24:A98,"НС")</f>
        <v>0</v>
      </c>
      <c r="I89" s="150"/>
      <c r="J89" s="155" t="s">
        <v>57</v>
      </c>
      <c r="K89" s="126">
        <f>COUNTIF(F24:F98,"3 СР")</f>
        <v>0</v>
      </c>
      <c r="L89" s="155"/>
      <c r="M89" s="152"/>
    </row>
    <row r="90" spans="1:13" x14ac:dyDescent="0.2">
      <c r="A90" s="156"/>
      <c r="B90" s="157"/>
      <c r="C90" s="157"/>
      <c r="D90" s="158"/>
      <c r="E90" s="159"/>
      <c r="F90" s="158"/>
      <c r="G90" s="158"/>
      <c r="H90" s="160"/>
      <c r="I90" s="160"/>
      <c r="J90" s="161"/>
      <c r="K90" s="162"/>
      <c r="L90" s="158"/>
      <c r="M90" s="163"/>
    </row>
    <row r="91" spans="1:13" ht="15.75" x14ac:dyDescent="0.2">
      <c r="A91" s="164" t="s">
        <v>58</v>
      </c>
      <c r="B91" s="165"/>
      <c r="C91" s="165"/>
      <c r="D91" s="165"/>
      <c r="E91" s="165" t="s">
        <v>59</v>
      </c>
      <c r="F91" s="165"/>
      <c r="G91" s="165"/>
      <c r="H91" s="165" t="s">
        <v>60</v>
      </c>
      <c r="I91" s="165"/>
      <c r="J91" s="165"/>
      <c r="K91" s="165" t="s">
        <v>61</v>
      </c>
      <c r="L91" s="165"/>
      <c r="M91" s="166"/>
    </row>
    <row r="92" spans="1:13" x14ac:dyDescent="0.2">
      <c r="A92" s="167"/>
      <c r="B92" s="2"/>
      <c r="C92" s="2"/>
      <c r="D92" s="2"/>
      <c r="E92" s="2"/>
      <c r="F92" s="168"/>
      <c r="G92" s="168"/>
      <c r="H92" s="168"/>
      <c r="I92" s="168"/>
      <c r="J92" s="168"/>
      <c r="K92" s="168"/>
      <c r="L92" s="168"/>
      <c r="M92" s="169"/>
    </row>
    <row r="93" spans="1:13" x14ac:dyDescent="0.2">
      <c r="A93" s="170"/>
      <c r="B93" s="157"/>
      <c r="C93" s="157"/>
      <c r="D93" s="157"/>
      <c r="E93" s="171"/>
      <c r="F93" s="157"/>
      <c r="G93" s="157"/>
      <c r="H93" s="160"/>
      <c r="I93" s="160"/>
      <c r="J93" s="160"/>
      <c r="K93" s="157"/>
      <c r="L93" s="157"/>
      <c r="M93" s="172"/>
    </row>
    <row r="94" spans="1:13" x14ac:dyDescent="0.2">
      <c r="A94" s="170"/>
      <c r="B94" s="157"/>
      <c r="C94" s="157"/>
      <c r="D94" s="157"/>
      <c r="E94" s="171"/>
      <c r="F94" s="157"/>
      <c r="G94" s="157"/>
      <c r="H94" s="160"/>
      <c r="I94" s="160"/>
      <c r="J94" s="160"/>
      <c r="K94" s="157"/>
      <c r="L94" s="157"/>
      <c r="M94" s="172"/>
    </row>
    <row r="95" spans="1:13" x14ac:dyDescent="0.2">
      <c r="A95" s="170"/>
      <c r="B95" s="157"/>
      <c r="C95" s="157"/>
      <c r="D95" s="157"/>
      <c r="E95" s="171"/>
      <c r="F95" s="157"/>
      <c r="G95" s="157"/>
      <c r="H95" s="160"/>
      <c r="I95" s="160"/>
      <c r="J95" s="160"/>
      <c r="K95" s="157"/>
      <c r="L95" s="157"/>
      <c r="M95" s="172"/>
    </row>
    <row r="96" spans="1:13" x14ac:dyDescent="0.2">
      <c r="A96" s="170"/>
      <c r="B96" s="157"/>
      <c r="C96" s="157"/>
      <c r="D96" s="157"/>
      <c r="E96" s="171"/>
      <c r="F96" s="157"/>
      <c r="G96" s="157"/>
      <c r="H96" s="160"/>
      <c r="I96" s="160"/>
      <c r="J96" s="161"/>
      <c r="K96" s="162"/>
      <c r="L96" s="158"/>
      <c r="M96" s="172"/>
    </row>
    <row r="97" spans="1:13" ht="13.5" thickBot="1" x14ac:dyDescent="0.25">
      <c r="A97" s="173" t="s">
        <v>2</v>
      </c>
      <c r="B97" s="174"/>
      <c r="C97" s="174"/>
      <c r="D97" s="174"/>
      <c r="E97" s="175" t="str">
        <f>G17</f>
        <v>Соловьев Г.Н. (ВК, Санкт-Петербург)</v>
      </c>
      <c r="F97" s="175"/>
      <c r="G97" s="175"/>
      <c r="H97" s="175" t="str">
        <f>G18</f>
        <v>Валова А.С. (ВК, Санкт-Петербург)</v>
      </c>
      <c r="I97" s="175"/>
      <c r="J97" s="175"/>
      <c r="K97" s="175" t="str">
        <f>G19</f>
        <v>Михайлова И.Н. (ВК, Санкт-Петербург)</v>
      </c>
      <c r="L97" s="175"/>
      <c r="M97" s="176"/>
    </row>
    <row r="98" spans="1:13" ht="13.5" thickTop="1" x14ac:dyDescent="0.2"/>
  </sheetData>
  <autoFilter ref="B23:O80">
    <sortState ref="B24:O80">
      <sortCondition ref="J23:J80"/>
    </sortState>
  </autoFilter>
  <mergeCells count="44">
    <mergeCell ref="A97:D97"/>
    <mergeCell ref="E97:G97"/>
    <mergeCell ref="H97:J97"/>
    <mergeCell ref="K97:M97"/>
    <mergeCell ref="A91:D91"/>
    <mergeCell ref="E91:G91"/>
    <mergeCell ref="H91:J91"/>
    <mergeCell ref="K91:M91"/>
    <mergeCell ref="A92:E92"/>
    <mergeCell ref="F92:M92"/>
    <mergeCell ref="J21:J22"/>
    <mergeCell ref="K21:K22"/>
    <mergeCell ref="L21:L22"/>
    <mergeCell ref="M21:M22"/>
    <mergeCell ref="A82:D82"/>
    <mergeCell ref="G82:M82"/>
    <mergeCell ref="H18:M18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A13:D13"/>
    <mergeCell ref="A14:D14"/>
    <mergeCell ref="A15:G15"/>
    <mergeCell ref="H15:M15"/>
    <mergeCell ref="H16:M16"/>
    <mergeCell ref="H17:M17"/>
    <mergeCell ref="A7:M7"/>
    <mergeCell ref="A8:M8"/>
    <mergeCell ref="A9:M9"/>
    <mergeCell ref="A10:M10"/>
    <mergeCell ref="A11:M11"/>
    <mergeCell ref="A12:M12"/>
    <mergeCell ref="A1:M1"/>
    <mergeCell ref="A2:M2"/>
    <mergeCell ref="A3:M3"/>
    <mergeCell ref="A4:M4"/>
    <mergeCell ref="A5:M5"/>
    <mergeCell ref="A6:M6"/>
  </mergeCells>
  <conditionalFormatting sqref="G86:G89">
    <cfRule type="duplicateValues" dxfId="0" priority="1"/>
  </conditionalFormatting>
  <pageMargins left="0" right="0" top="0" bottom="0" header="0" footer="0"/>
  <pageSetup paperSize="9"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юниоры 200см</vt:lpstr>
      <vt:lpstr>'юниоры 200см'!Область_печати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SHVSM</dc:creator>
  <cp:lastModifiedBy>SHVSM</cp:lastModifiedBy>
  <dcterms:created xsi:type="dcterms:W3CDTF">2024-10-06T14:56:54Z</dcterms:created>
  <dcterms:modified xsi:type="dcterms:W3CDTF">2024-10-06T14:57:27Z</dcterms:modified>
</cp:coreProperties>
</file>