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 tabRatio="789"/>
  </bookViews>
  <sheets>
    <sheet name="многодневная гонка итог" sheetId="89" r:id="rId1"/>
  </sheets>
  <definedNames>
    <definedName name="_xlnm.Print_Titles" localSheetId="0">'многодневная гонка итог'!$21:$22</definedName>
    <definedName name="_xlnm.Print_Area" localSheetId="0">'многодневная гонка итог'!$A$1:$P$114</definedName>
  </definedNames>
  <calcPr calcId="152511" refMode="R1C1"/>
</workbook>
</file>

<file path=xl/calcChain.xml><?xml version="1.0" encoding="utf-8"?>
<calcChain xmlns="http://schemas.openxmlformats.org/spreadsheetml/2006/main">
  <c r="K114" i="89" l="1"/>
  <c r="G114" i="89"/>
  <c r="P105" i="89"/>
  <c r="P104" i="89"/>
  <c r="P103" i="89"/>
  <c r="P102" i="89"/>
  <c r="P101" i="89"/>
  <c r="P100" i="89"/>
  <c r="J105" i="89"/>
  <c r="J104" i="89"/>
  <c r="J103" i="89"/>
  <c r="J102" i="89"/>
  <c r="J101" i="89"/>
  <c r="P99" i="89"/>
  <c r="P98" i="89"/>
  <c r="J100" i="89" l="1"/>
  <c r="J99" i="89" s="1"/>
  <c r="M26" i="89" l="1"/>
  <c r="M27" i="89"/>
  <c r="M28" i="89"/>
  <c r="M29" i="89"/>
  <c r="M30" i="89"/>
  <c r="M31" i="89"/>
  <c r="M32" i="89"/>
  <c r="M33" i="89"/>
  <c r="M34" i="89"/>
  <c r="M35" i="89"/>
  <c r="M36" i="89"/>
  <c r="M37" i="89"/>
  <c r="M38" i="89"/>
  <c r="M39" i="89"/>
  <c r="M40" i="89"/>
  <c r="M41" i="89"/>
  <c r="M42" i="89"/>
  <c r="M43" i="89"/>
  <c r="M44" i="89"/>
  <c r="M45" i="89"/>
  <c r="M46" i="89"/>
  <c r="M47" i="89"/>
  <c r="M48" i="89"/>
  <c r="M49" i="89"/>
  <c r="M50" i="89"/>
  <c r="M51" i="89"/>
  <c r="M52" i="89"/>
  <c r="M53" i="89"/>
  <c r="M54" i="89"/>
  <c r="M55" i="89"/>
  <c r="M56" i="89"/>
  <c r="M57" i="89"/>
  <c r="M58" i="89"/>
  <c r="M59" i="89"/>
  <c r="M60" i="89"/>
  <c r="M61" i="89"/>
  <c r="M62" i="89"/>
  <c r="M63" i="89"/>
  <c r="M64" i="89"/>
  <c r="M65" i="89"/>
  <c r="M66" i="89"/>
  <c r="M67" i="89"/>
  <c r="M68" i="89"/>
  <c r="M69" i="89"/>
  <c r="M70" i="89"/>
  <c r="M71" i="89"/>
  <c r="M72" i="89"/>
  <c r="M73" i="89"/>
  <c r="M74" i="89"/>
  <c r="M75" i="89"/>
  <c r="M76" i="89"/>
  <c r="M77" i="89"/>
  <c r="M78" i="89"/>
  <c r="M79" i="89"/>
  <c r="M80" i="89"/>
  <c r="M81" i="89"/>
  <c r="M82" i="89"/>
  <c r="M83" i="89"/>
  <c r="M84" i="89"/>
  <c r="M85" i="89"/>
  <c r="M86" i="89"/>
  <c r="M87" i="89"/>
  <c r="M88" i="89"/>
  <c r="M89" i="89"/>
  <c r="M90" i="89"/>
  <c r="M91" i="89"/>
  <c r="M92" i="89"/>
  <c r="M25" i="89"/>
  <c r="M24" i="89"/>
</calcChain>
</file>

<file path=xl/sharedStrings.xml><?xml version="1.0" encoding="utf-8"?>
<sst xmlns="http://schemas.openxmlformats.org/spreadsheetml/2006/main" count="293" uniqueCount="148">
  <si>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</si>
  <si>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</si>
  <si>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</si>
  <si>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</si>
  <si>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</si>
  <si>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</si>
  <si>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</si>
  <si>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</si>
  <si>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</si>
  <si>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</si>
  <si>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</si>
  <si>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</si>
  <si>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</si>
  <si>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</si>
  <si>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</si>
  <si>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</si>
  <si>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ВСЕРОССИЙСКИЕ СОРЕВНОВАНИЯ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</si>
  <si>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</si>
  <si>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</si>
  <si>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</si>
  <si>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</si>
  <si>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</si>
  <si>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КОД UCI</t>
  </si>
  <si>
    <t>ИТОГОВЫЙ ПРОТОКОЛ</t>
  </si>
  <si>
    <t>СКОРОСТЬ км/ч</t>
  </si>
  <si>
    <t>1 этап</t>
  </si>
  <si>
    <t>2 этап</t>
  </si>
  <si>
    <t>ВЫПОЛНЕНИЕ НТУ ЕВСК</t>
  </si>
  <si>
    <t>ОТСТАВАНИЕ</t>
  </si>
  <si>
    <t>шоссе - многодневная гонка</t>
  </si>
  <si>
    <t>РЕЗУЛЬТАТ НА ЭТАПАХ</t>
  </si>
  <si>
    <t>3 этап</t>
  </si>
  <si>
    <t>4 этап</t>
  </si>
  <si>
    <t>ДАТА РОЖД.</t>
  </si>
  <si>
    <t>КМС</t>
  </si>
  <si>
    <t>№ ВРВС: 0080211811Я</t>
  </si>
  <si>
    <t>ОБЩАЯ ПРОТЯЖЕННОСТЬ / ЭТАПОВ:</t>
  </si>
  <si>
    <t>1 СР</t>
  </si>
  <si>
    <t>2 СР</t>
  </si>
  <si>
    <t>Правительство Омской области</t>
  </si>
  <si>
    <t>Департамент по делам молодежи, физической культуры и спорта</t>
  </si>
  <si>
    <t>Федерация велосипедного спорта Омской области</t>
  </si>
  <si>
    <t>Юноши 15-16 лет</t>
  </si>
  <si>
    <r>
      <t>МЕСТО ПРОВЕДЕНИЯ:</t>
    </r>
    <r>
      <rPr>
        <sz val="11"/>
        <rFont val="Times New Roman"/>
        <family val="1"/>
        <charset val="204"/>
      </rPr>
      <t xml:space="preserve"> г. Омск</t>
    </r>
  </si>
  <si>
    <r>
      <t>ДАТА ПРОВЕДЕНИЯ:</t>
    </r>
    <r>
      <rPr>
        <sz val="11"/>
        <rFont val="Times New Roman"/>
        <family val="1"/>
        <charset val="204"/>
      </rPr>
      <t xml:space="preserve"> 10-13 мая 2021 г.</t>
    </r>
  </si>
  <si>
    <t xml:space="preserve">Доценко С.А. (ВК, г. Омск) </t>
  </si>
  <si>
    <t xml:space="preserve">Слабковская В.Н. (1к., г. Омск) </t>
  </si>
  <si>
    <t xml:space="preserve">Савицкий К.Н. (ВК, г. Новосибирск) </t>
  </si>
  <si>
    <t>МАКСИМАЛЬНЫЙ ПЕРЕПАД (HD):</t>
  </si>
  <si>
    <t>СУММА ПЕРЕПАДОВ (ТС):</t>
  </si>
  <si>
    <t>№ ЕКП 2021: 32531</t>
  </si>
  <si>
    <t>МИШАНКОВ Максим</t>
  </si>
  <si>
    <t>ЗИМАНОВ Олег</t>
  </si>
  <si>
    <t>ЧИЧИЛАНОВ Владислав</t>
  </si>
  <si>
    <t>ШЕЛЯГ Валерий</t>
  </si>
  <si>
    <t>ПАВЛОВ Ярослав</t>
  </si>
  <si>
    <t>ГАРЕЕВДанияр</t>
  </si>
  <si>
    <t>КОЗУБЕНКО Алексей</t>
  </si>
  <si>
    <t>СИМОНОВ Ярослав</t>
  </si>
  <si>
    <t>ГЕРГЕЛЬ Максим</t>
  </si>
  <si>
    <t>ЧУЧВА Егор</t>
  </si>
  <si>
    <t>СЕЛЕЗНЕВ Илья</t>
  </si>
  <si>
    <t>ПУРЫГИН Максим</t>
  </si>
  <si>
    <t>КУЗЬМЕНКО Николай</t>
  </si>
  <si>
    <t>СУДАРЕВ Тихон</t>
  </si>
  <si>
    <t>САДЫКОВ Ильяс</t>
  </si>
  <si>
    <t>ДАНИЛЕНКО Александр</t>
  </si>
  <si>
    <t>УМЕРГАЛИН Артур</t>
  </si>
  <si>
    <t>УСМАНОВ Динар</t>
  </si>
  <si>
    <t>ТУЧКИН Даниил</t>
  </si>
  <si>
    <t>ГАНЬЖИН Роман</t>
  </si>
  <si>
    <t>УСМАНОВ Линар</t>
  </si>
  <si>
    <t>ЗИМИН Тимофей</t>
  </si>
  <si>
    <t>ШКРЯБИН Арсен</t>
  </si>
  <si>
    <t>ГОЛОВИН Егор</t>
  </si>
  <si>
    <t>ЧЕРЕМИЧКИН Михаил</t>
  </si>
  <si>
    <t>АНДРИЕНКО Тимофей</t>
  </si>
  <si>
    <t>КАЗАК Максим</t>
  </si>
  <si>
    <t>КУЛИКОВ Александр</t>
  </si>
  <si>
    <t>САВЕНКОВ Максим</t>
  </si>
  <si>
    <t>СУГАК Дмитрий</t>
  </si>
  <si>
    <t>ТИШКИН Степан</t>
  </si>
  <si>
    <t>КНЯЗЕВ Егор</t>
  </si>
  <si>
    <t>МАЛЬГИН Дмитрий</t>
  </si>
  <si>
    <t>СОТНИКОВ Никита</t>
  </si>
  <si>
    <t>КУЛАГИН Глеб</t>
  </si>
  <si>
    <t>КОВАЛЕНКО Дмитрий</t>
  </si>
  <si>
    <t>МАЛЬЦЕВ Александр</t>
  </si>
  <si>
    <t>КУЗИВАНОВ Степан</t>
  </si>
  <si>
    <t>ХРИСТОЛЮБОВ Павел</t>
  </si>
  <si>
    <t>б/р</t>
  </si>
  <si>
    <t>ШУБИН Федор</t>
  </si>
  <si>
    <t>ЕГОРОВ Кирилл</t>
  </si>
  <si>
    <t>БЕЛОУСОВ Иван</t>
  </si>
  <si>
    <t>БУТРИК Егор</t>
  </si>
  <si>
    <t>МИРОШНИЧЕНКО Николай</t>
  </si>
  <si>
    <t>ПРИДАТЧЕНКО Роман</t>
  </si>
  <si>
    <t>ЕРМОЛАЕВ Егор</t>
  </si>
  <si>
    <t>ХРАМЦОВ Захар</t>
  </si>
  <si>
    <t>СТРЕКАЛОВ Кирилл</t>
  </si>
  <si>
    <t>КУЗНЕЦОВ Александр</t>
  </si>
  <si>
    <t>КАНАЕВ Денис</t>
  </si>
  <si>
    <t>УЛЬМАН Владислав</t>
  </si>
  <si>
    <t>БАДИНОВ Сергей</t>
  </si>
  <si>
    <t>ДОЦЕНКО Никита</t>
  </si>
  <si>
    <t>САДЫКОВ Игнат</t>
  </si>
  <si>
    <t>МУХАМАДЕЕВ Рашид</t>
  </si>
  <si>
    <t>СУХОБОКОВ Дмитрий</t>
  </si>
  <si>
    <t>КУРАТОВ Алексей</t>
  </si>
  <si>
    <t>БЕЛЮКОВ Сергей</t>
  </si>
  <si>
    <t>ДОЛИНИН Антон</t>
  </si>
  <si>
    <t>ЗАВЬЯЛОВ Денис</t>
  </si>
  <si>
    <t>ЗЫКОВ Николай</t>
  </si>
  <si>
    <t>ГРИГОРЬЕВ Александр</t>
  </si>
  <si>
    <t>МАШ Егор</t>
  </si>
  <si>
    <t>СОТВА Евгений</t>
  </si>
  <si>
    <t>БЕЗУКЛАДНИКОВ Кирилл</t>
  </si>
  <si>
    <t>КИСЕЛЕВ Михаил</t>
  </si>
  <si>
    <t>ШАХОВ Глеб</t>
  </si>
  <si>
    <t>ДОРОНИН Станислав</t>
  </si>
  <si>
    <t>ПЛОСКОНЕНКО Кирилл</t>
  </si>
  <si>
    <t>ШВЕДКОВ Никита</t>
  </si>
  <si>
    <t>ПРИДАТЧЕНКО Егор</t>
  </si>
  <si>
    <t>ПОПОВ Никита</t>
  </si>
  <si>
    <t>НОВОСЕЛОВ Николай</t>
  </si>
  <si>
    <t>НФ</t>
  </si>
  <si>
    <t>3 СР</t>
  </si>
  <si>
    <t>1 сп.юн.р.</t>
  </si>
  <si>
    <t>Свердловская область</t>
  </si>
  <si>
    <t>Новосибирская область</t>
  </si>
  <si>
    <t>Кемеровская область</t>
  </si>
  <si>
    <t>Челябинская область</t>
  </si>
  <si>
    <t>Тюменская область</t>
  </si>
  <si>
    <t>Омская область</t>
  </si>
  <si>
    <t>Республика Хакасия</t>
  </si>
  <si>
    <t>Республика Башкортостан</t>
  </si>
  <si>
    <t>Субъектов РФ</t>
  </si>
  <si>
    <t>ЗМС</t>
  </si>
  <si>
    <t>Заявлено</t>
  </si>
  <si>
    <t>МСМК</t>
  </si>
  <si>
    <t>Стартовало</t>
  </si>
  <si>
    <t>МС</t>
  </si>
  <si>
    <t>Финишировало</t>
  </si>
  <si>
    <t>Лимит времени</t>
  </si>
  <si>
    <t>Н. финишировало</t>
  </si>
  <si>
    <t>Дисквалифицировано</t>
  </si>
  <si>
    <t>Н. стартовало</t>
  </si>
  <si>
    <t>1 юн.сп.р.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</si>
</sst>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8" formatCode="hh:mm:ss"/>
  </numFmts>
  <fonts count="2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6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48">
    <xf numFmtId="0" fontId="0" fillId="0" borderId="0" xfId="0"/>
    <xf numFmtId="0" fontId="7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/>
    <xf numFmtId="0" fontId="10" fillId="0" borderId="0" xfId="0" applyFont="1" applyBorder="1" applyAlignment="1">
      <alignment vertical="center"/>
    </xf>
    <xf numFmtId="0" fontId="12" fillId="0" borderId="22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7" fillId="0" borderId="2" xfId="0" applyFont="1" applyBorder="1"/>
    <xf numFmtId="0" fontId="15" fillId="0" borderId="2" xfId="0" applyFont="1" applyBorder="1" applyAlignment="1">
      <alignment vertical="center"/>
    </xf>
    <xf numFmtId="0" fontId="14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0" fontId="14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14" fillId="2" borderId="4" xfId="0" applyFont="1" applyFill="1" applyBorder="1" applyAlignment="1">
      <alignment vertical="center"/>
    </xf>
    <xf numFmtId="0" fontId="14" fillId="2" borderId="5" xfId="0" applyFont="1" applyFill="1" applyBorder="1" applyAlignment="1">
      <alignment vertical="center"/>
    </xf>
    <xf numFmtId="0" fontId="14" fillId="2" borderId="17" xfId="0" applyFont="1" applyFill="1" applyBorder="1" applyAlignment="1">
      <alignment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0" fontId="15" fillId="0" borderId="5" xfId="0" applyFont="1" applyFill="1" applyBorder="1" applyAlignment="1">
      <alignment horizontal="right" vertic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5" fillId="0" borderId="5" xfId="0" applyFont="1" applyBorder="1" applyAlignment="1">
      <alignment vertical="center"/>
    </xf>
    <xf numFmtId="0" fontId="15" fillId="0" borderId="5" xfId="0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15" fillId="0" borderId="6" xfId="0" applyFont="1" applyFill="1" applyBorder="1" applyAlignment="1">
      <alignment horizontal="right" vertical="center"/>
    </xf>
    <xf numFmtId="0" fontId="7" fillId="0" borderId="8" xfId="0" applyFont="1" applyBorder="1" applyAlignment="1">
      <alignment horizontal="justify"/>
    </xf>
    <xf numFmtId="0" fontId="16" fillId="0" borderId="8" xfId="8" applyFont="1" applyFill="1" applyBorder="1" applyAlignment="1">
      <alignment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164" fontId="8" fillId="0" borderId="8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vertical="center" wrapText="1"/>
    </xf>
    <xf numFmtId="49" fontId="15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12" fillId="0" borderId="22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/>
    </xf>
    <xf numFmtId="0" fontId="14" fillId="0" borderId="14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/>
    </xf>
    <xf numFmtId="49" fontId="15" fillId="3" borderId="17" xfId="0" applyNumberFormat="1" applyFont="1" applyFill="1" applyBorder="1" applyAlignment="1">
      <alignment horizontal="right" vertical="center"/>
    </xf>
    <xf numFmtId="0" fontId="9" fillId="2" borderId="1" xfId="3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5" fillId="0" borderId="17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2" borderId="16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8" fillId="2" borderId="23" xfId="2" applyFont="1" applyFill="1" applyBorder="1" applyAlignment="1">
      <alignment horizontal="center" vertical="center"/>
    </xf>
    <xf numFmtId="0" fontId="18" fillId="2" borderId="21" xfId="2" applyFont="1" applyFill="1" applyBorder="1" applyAlignment="1">
      <alignment horizontal="center" vertical="center"/>
    </xf>
    <xf numFmtId="0" fontId="18" fillId="2" borderId="24" xfId="2" applyFont="1" applyFill="1" applyBorder="1" applyAlignment="1">
      <alignment horizontal="center" vertical="center"/>
    </xf>
    <xf numFmtId="0" fontId="19" fillId="0" borderId="12" xfId="2" applyFont="1" applyBorder="1" applyAlignment="1">
      <alignment horizontal="left" vertical="center"/>
    </xf>
    <xf numFmtId="0" fontId="19" fillId="0" borderId="2" xfId="2" applyFont="1" applyBorder="1" applyAlignment="1">
      <alignment horizontal="center" vertical="center"/>
    </xf>
    <xf numFmtId="49" fontId="19" fillId="0" borderId="2" xfId="2" applyNumberFormat="1" applyFont="1" applyBorder="1" applyAlignment="1">
      <alignment horizontal="right" vertical="center"/>
    </xf>
    <xf numFmtId="0" fontId="17" fillId="0" borderId="25" xfId="2" applyFont="1" applyBorder="1" applyAlignment="1">
      <alignment vertical="center"/>
    </xf>
    <xf numFmtId="49" fontId="19" fillId="0" borderId="4" xfId="2" applyNumberFormat="1" applyFont="1" applyBorder="1" applyAlignment="1">
      <alignment vertical="center"/>
    </xf>
    <xf numFmtId="1" fontId="19" fillId="0" borderId="5" xfId="2" applyNumberFormat="1" applyFont="1" applyBorder="1" applyAlignment="1">
      <alignment horizontal="center" vertical="center"/>
    </xf>
    <xf numFmtId="0" fontId="17" fillId="0" borderId="6" xfId="2" applyFont="1" applyBorder="1" applyAlignment="1">
      <alignment horizontal="center" vertical="center"/>
    </xf>
    <xf numFmtId="1" fontId="17" fillId="0" borderId="2" xfId="2" applyNumberFormat="1" applyFont="1" applyBorder="1" applyAlignment="1">
      <alignment horizontal="center" vertical="center"/>
    </xf>
    <xf numFmtId="49" fontId="19" fillId="0" borderId="2" xfId="2" applyNumberFormat="1" applyFont="1" applyBorder="1" applyAlignment="1">
      <alignment vertical="center"/>
    </xf>
    <xf numFmtId="1" fontId="19" fillId="0" borderId="2" xfId="2" applyNumberFormat="1" applyFont="1" applyBorder="1" applyAlignment="1">
      <alignment horizontal="center" vertical="center"/>
    </xf>
    <xf numFmtId="1" fontId="19" fillId="0" borderId="0" xfId="2" applyNumberFormat="1" applyFont="1" applyBorder="1" applyAlignment="1">
      <alignment horizontal="center" vertical="center"/>
    </xf>
    <xf numFmtId="46" fontId="20" fillId="0" borderId="0" xfId="2" applyNumberFormat="1" applyFont="1" applyAlignment="1">
      <alignment vertical="center"/>
    </xf>
    <xf numFmtId="0" fontId="17" fillId="0" borderId="0" xfId="2" applyFont="1" applyAlignment="1">
      <alignment vertical="center"/>
    </xf>
    <xf numFmtId="0" fontId="17" fillId="0" borderId="17" xfId="0" applyFont="1" applyBorder="1" applyAlignment="1">
      <alignment horizontal="left" vertical="center"/>
    </xf>
    <xf numFmtId="0" fontId="19" fillId="0" borderId="10" xfId="2" applyFont="1" applyBorder="1" applyAlignment="1">
      <alignment horizontal="left" vertical="center"/>
    </xf>
    <xf numFmtId="0" fontId="17" fillId="0" borderId="26" xfId="2" applyFont="1" applyBorder="1" applyAlignment="1">
      <alignment vertical="center"/>
    </xf>
    <xf numFmtId="0" fontId="17" fillId="0" borderId="6" xfId="0" applyNumberFormat="1" applyFont="1" applyBorder="1" applyAlignment="1">
      <alignment horizontal="center" vertical="center"/>
    </xf>
    <xf numFmtId="1" fontId="19" fillId="0" borderId="0" xfId="2" applyNumberFormat="1" applyFont="1" applyAlignment="1">
      <alignment horizontal="center" vertical="center"/>
    </xf>
    <xf numFmtId="0" fontId="19" fillId="0" borderId="10" xfId="2" applyFont="1" applyBorder="1" applyAlignment="1">
      <alignment horizontal="center" vertical="center"/>
    </xf>
    <xf numFmtId="0" fontId="17" fillId="0" borderId="10" xfId="2" applyFont="1" applyBorder="1" applyAlignment="1">
      <alignment vertical="center"/>
    </xf>
    <xf numFmtId="0" fontId="18" fillId="2" borderId="21" xfId="2" applyFont="1" applyFill="1" applyBorder="1" applyAlignment="1">
      <alignment vertical="center"/>
    </xf>
    <xf numFmtId="0" fontId="18" fillId="2" borderId="24" xfId="2" applyFont="1" applyFill="1" applyBorder="1" applyAlignment="1">
      <alignment vertical="center"/>
    </xf>
    <xf numFmtId="0" fontId="19" fillId="0" borderId="0" xfId="2" applyFont="1" applyBorder="1" applyAlignment="1">
      <alignment horizontal="center" vertical="center"/>
    </xf>
    <xf numFmtId="9" fontId="19" fillId="0" borderId="0" xfId="2" applyNumberFormat="1" applyFont="1" applyBorder="1" applyAlignment="1">
      <alignment horizontal="right" vertical="center"/>
    </xf>
    <xf numFmtId="1" fontId="17" fillId="0" borderId="0" xfId="2" applyNumberFormat="1" applyFont="1" applyBorder="1" applyAlignment="1">
      <alignment horizontal="center" vertical="center"/>
    </xf>
    <xf numFmtId="49" fontId="19" fillId="0" borderId="0" xfId="2" applyNumberFormat="1" applyFont="1" applyBorder="1" applyAlignment="1">
      <alignment vertical="center"/>
    </xf>
    <xf numFmtId="0" fontId="19" fillId="0" borderId="0" xfId="2" applyFont="1" applyBorder="1" applyAlignment="1">
      <alignment horizontal="right" vertical="center"/>
    </xf>
    <xf numFmtId="0" fontId="17" fillId="0" borderId="0" xfId="2" applyFont="1" applyBorder="1" applyAlignment="1">
      <alignment vertical="center"/>
    </xf>
    <xf numFmtId="0" fontId="6" fillId="2" borderId="17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28" xfId="3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 wrapText="1"/>
    </xf>
    <xf numFmtId="0" fontId="17" fillId="0" borderId="30" xfId="0" applyNumberFormat="1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168" fontId="17" fillId="0" borderId="1" xfId="0" applyNumberFormat="1" applyFont="1" applyBorder="1" applyAlignment="1">
      <alignment horizontal="center" vertical="center"/>
    </xf>
    <xf numFmtId="168" fontId="17" fillId="0" borderId="1" xfId="0" applyNumberFormat="1" applyFont="1" applyBorder="1" applyAlignment="1">
      <alignment horizontal="left" vertical="top"/>
    </xf>
    <xf numFmtId="0" fontId="17" fillId="0" borderId="1" xfId="0" applyFont="1" applyBorder="1" applyAlignment="1">
      <alignment vertical="center"/>
    </xf>
    <xf numFmtId="0" fontId="17" fillId="0" borderId="31" xfId="0" applyNumberFormat="1" applyFont="1" applyFill="1" applyBorder="1" applyAlignment="1" applyProtection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top"/>
    </xf>
    <xf numFmtId="0" fontId="17" fillId="0" borderId="31" xfId="0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/>
    </xf>
    <xf numFmtId="0" fontId="17" fillId="0" borderId="30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3" xfId="0" applyNumberFormat="1" applyFont="1" applyBorder="1" applyAlignment="1">
      <alignment horizontal="center" vertical="center"/>
    </xf>
    <xf numFmtId="0" fontId="17" fillId="0" borderId="33" xfId="0" applyFont="1" applyBorder="1" applyAlignment="1">
      <alignment horizontal="left" vertical="center"/>
    </xf>
    <xf numFmtId="0" fontId="17" fillId="0" borderId="33" xfId="0" applyFont="1" applyBorder="1" applyAlignment="1">
      <alignment horizontal="center" vertical="center"/>
    </xf>
    <xf numFmtId="168" fontId="17" fillId="0" borderId="33" xfId="0" applyNumberFormat="1" applyFont="1" applyBorder="1" applyAlignment="1">
      <alignment horizontal="center" vertical="center"/>
    </xf>
    <xf numFmtId="168" fontId="17" fillId="0" borderId="33" xfId="0" applyNumberFormat="1" applyFont="1" applyBorder="1" applyAlignment="1">
      <alignment horizontal="left" vertical="top"/>
    </xf>
    <xf numFmtId="0" fontId="17" fillId="0" borderId="33" xfId="0" applyFont="1" applyBorder="1" applyAlignment="1">
      <alignment horizontal="left" vertical="top"/>
    </xf>
    <xf numFmtId="0" fontId="17" fillId="0" borderId="34" xfId="0" applyFont="1" applyFill="1" applyBorder="1" applyAlignment="1">
      <alignment horizontal="center" vertical="center" wrapText="1"/>
    </xf>
    <xf numFmtId="0" fontId="17" fillId="0" borderId="0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left" vertical="center"/>
    </xf>
    <xf numFmtId="0" fontId="19" fillId="0" borderId="14" xfId="2" applyFont="1" applyBorder="1" applyAlignment="1">
      <alignment horizontal="center" vertical="center"/>
    </xf>
    <xf numFmtId="0" fontId="19" fillId="0" borderId="3" xfId="2" applyFont="1" applyBorder="1" applyAlignment="1">
      <alignment horizontal="center" vertical="center"/>
    </xf>
    <xf numFmtId="0" fontId="17" fillId="0" borderId="35" xfId="2" applyFont="1" applyBorder="1" applyAlignment="1">
      <alignment vertical="center"/>
    </xf>
    <xf numFmtId="1" fontId="17" fillId="0" borderId="3" xfId="2" applyNumberFormat="1" applyFont="1" applyBorder="1" applyAlignment="1">
      <alignment horizontal="center" vertical="center"/>
    </xf>
    <xf numFmtId="49" fontId="19" fillId="0" borderId="3" xfId="2" applyNumberFormat="1" applyFont="1" applyBorder="1" applyAlignment="1">
      <alignment vertical="center"/>
    </xf>
    <xf numFmtId="1" fontId="19" fillId="0" borderId="3" xfId="2" applyNumberFormat="1" applyFont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510459</xdr:colOff>
      <xdr:row>0</xdr:row>
      <xdr:rowOff>82023</xdr:rowOff>
    </xdr:from>
    <xdr:to>
      <xdr:col>3</xdr:col>
      <xdr:colOff>533135</xdr:colOff>
      <xdr:row>3</xdr:row>
      <xdr:rowOff>80316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9147" y="82023"/>
          <a:ext cx="1082332" cy="8912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403679</xdr:colOff>
      <xdr:row>3</xdr:row>
      <xdr:rowOff>55764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37129" cy="917512"/>
        </a:xfrm>
        <a:prstGeom prst="rect">
          <a:avLst/>
        </a:prstGeom>
      </xdr:spPr>
    </xdr:pic>
    <xdr:clientData/>
  </xdr:twoCellAnchor>
  <xdr:oneCellAnchor>
    <xdr:from>
      <xdr:col>13</xdr:col>
      <xdr:colOff>81642</xdr:colOff>
      <xdr:row>0</xdr:row>
      <xdr:rowOff>136070</xdr:rowOff>
    </xdr:from>
    <xdr:ext cx="1085969" cy="870857"/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191999" y="136070"/>
          <a:ext cx="1085969" cy="87085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W115"/>
  <sheetViews>
    <sheetView tabSelected="1" view="pageBreakPreview" zoomScale="80" zoomScaleNormal="100" zoomScaleSheetLayoutView="80" workbookViewId="0">
      <selection activeCell="K13" sqref="K13"/>
    </sheetView>
  </sheetViews>
  <sheetFormatPr defaultRowHeight="12.75" x14ac:dyDescent="0.2"/>
  <cols>
    <col min="1" max="1" width="7" style="4" customWidth="1"/>
    <col min="2" max="2" width="7" style="41" customWidth="1"/>
    <col min="3" max="3" width="15.85546875" style="41" customWidth="1"/>
    <col min="4" max="4" width="22.5703125" style="1" customWidth="1"/>
    <col min="5" max="5" width="13.85546875" style="1" customWidth="1"/>
    <col min="6" max="6" width="11.42578125" style="1" customWidth="1"/>
    <col min="7" max="7" width="24.140625" style="1" customWidth="1"/>
    <col min="8" max="13" width="14.85546875" style="1" customWidth="1"/>
    <col min="14" max="14" width="10" style="1" customWidth="1"/>
    <col min="15" max="16" width="13.28515625" style="1" customWidth="1"/>
    <col min="17" max="16384" width="9.140625" style="1"/>
  </cols>
  <sheetData>
    <row r="1" spans="1:21" ht="23.25" customHeight="1" x14ac:dyDescent="0.2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21" ht="23.25" customHeight="1" x14ac:dyDescent="0.2">
      <c r="A2" s="71" t="s">
        <v>39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21" ht="23.25" customHeight="1" x14ac:dyDescent="0.2">
      <c r="A3" s="71" t="s">
        <v>11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21" ht="23.25" customHeight="1" x14ac:dyDescent="0.2">
      <c r="A4" s="71" t="s">
        <v>40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S4" s="5"/>
    </row>
    <row r="5" spans="1:21" ht="23.25" customHeight="1" x14ac:dyDescent="0.2">
      <c r="A5" s="71" t="s">
        <v>41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S5" s="5"/>
    </row>
    <row r="6" spans="1:21" s="6" customFormat="1" ht="27" x14ac:dyDescent="0.2">
      <c r="A6" s="72" t="s">
        <v>16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U6" s="5"/>
    </row>
    <row r="7" spans="1:21" s="6" customFormat="1" ht="18" customHeight="1" x14ac:dyDescent="0.2">
      <c r="A7" s="70" t="s">
        <v>18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1:21" s="6" customFormat="1" ht="4.5" customHeight="1" thickBot="1" x14ac:dyDescent="0.25">
      <c r="A8" s="4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21" ht="18" customHeight="1" thickTop="1" x14ac:dyDescent="0.2">
      <c r="A9" s="73" t="s">
        <v>23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5"/>
    </row>
    <row r="10" spans="1:21" ht="18" customHeight="1" x14ac:dyDescent="0.2">
      <c r="A10" s="65" t="s">
        <v>29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7"/>
    </row>
    <row r="11" spans="1:21" ht="19.5" customHeight="1" x14ac:dyDescent="0.2">
      <c r="A11" s="65" t="s">
        <v>42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7"/>
    </row>
    <row r="12" spans="1:21" ht="5.25" customHeight="1" x14ac:dyDescent="0.2">
      <c r="A12" s="46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</row>
    <row r="13" spans="1:21" ht="15.75" x14ac:dyDescent="0.2">
      <c r="A13" s="47" t="s">
        <v>43</v>
      </c>
      <c r="B13" s="10"/>
      <c r="C13" s="10"/>
      <c r="D13" s="11"/>
      <c r="E13" s="12"/>
      <c r="F13" s="12"/>
      <c r="G13" s="13"/>
      <c r="H13" s="12"/>
      <c r="I13" s="12"/>
      <c r="J13" s="12"/>
      <c r="K13" s="12"/>
      <c r="L13" s="12"/>
      <c r="M13" s="12"/>
      <c r="N13" s="12"/>
      <c r="O13" s="14"/>
      <c r="P13" s="2" t="s">
        <v>35</v>
      </c>
    </row>
    <row r="14" spans="1:21" ht="15.75" x14ac:dyDescent="0.2">
      <c r="A14" s="48" t="s">
        <v>44</v>
      </c>
      <c r="B14" s="15"/>
      <c r="C14" s="15"/>
      <c r="D14" s="16"/>
      <c r="E14" s="16"/>
      <c r="F14" s="16"/>
      <c r="G14" s="17"/>
      <c r="H14" s="16"/>
      <c r="I14" s="16"/>
      <c r="J14" s="16"/>
      <c r="K14" s="16"/>
      <c r="L14" s="16"/>
      <c r="M14" s="16"/>
      <c r="N14" s="16"/>
      <c r="O14" s="18"/>
      <c r="P14" s="19" t="s">
        <v>50</v>
      </c>
    </row>
    <row r="15" spans="1:21" ht="14.25" x14ac:dyDescent="0.2">
      <c r="A15" s="76" t="s">
        <v>10</v>
      </c>
      <c r="B15" s="77"/>
      <c r="C15" s="77"/>
      <c r="D15" s="77"/>
      <c r="E15" s="77"/>
      <c r="F15" s="77"/>
      <c r="G15" s="78"/>
      <c r="H15" s="20" t="s">
        <v>1</v>
      </c>
      <c r="I15" s="21"/>
      <c r="J15" s="21"/>
      <c r="K15" s="21"/>
      <c r="L15" s="21"/>
      <c r="M15" s="21"/>
      <c r="N15" s="21"/>
      <c r="O15" s="21"/>
      <c r="P15" s="22"/>
    </row>
    <row r="16" spans="1:21" ht="15" x14ac:dyDescent="0.2">
      <c r="A16" s="49" t="s">
        <v>19</v>
      </c>
      <c r="B16" s="23"/>
      <c r="C16" s="23"/>
      <c r="D16" s="24"/>
      <c r="E16" s="25"/>
      <c r="F16" s="24"/>
      <c r="G16" s="26"/>
      <c r="H16" s="27"/>
      <c r="I16" s="28"/>
      <c r="J16" s="28"/>
      <c r="K16" s="28"/>
      <c r="L16" s="28"/>
      <c r="M16" s="29"/>
      <c r="N16" s="29"/>
      <c r="O16" s="29"/>
      <c r="P16" s="52"/>
    </row>
    <row r="17" spans="1:16" ht="15" x14ac:dyDescent="0.2">
      <c r="A17" s="49" t="s">
        <v>20</v>
      </c>
      <c r="B17" s="23"/>
      <c r="C17" s="23"/>
      <c r="D17" s="30"/>
      <c r="E17" s="25"/>
      <c r="F17" s="24"/>
      <c r="G17" s="26" t="s">
        <v>45</v>
      </c>
      <c r="H17" s="27" t="s">
        <v>48</v>
      </c>
      <c r="I17" s="28"/>
      <c r="J17" s="28"/>
      <c r="K17" s="28"/>
      <c r="L17" s="28"/>
      <c r="M17" s="29"/>
      <c r="N17" s="29"/>
      <c r="O17" s="29"/>
      <c r="P17" s="52"/>
    </row>
    <row r="18" spans="1:16" ht="15" x14ac:dyDescent="0.2">
      <c r="A18" s="49" t="s">
        <v>21</v>
      </c>
      <c r="B18" s="23"/>
      <c r="C18" s="23"/>
      <c r="D18" s="30"/>
      <c r="E18" s="25"/>
      <c r="F18" s="24"/>
      <c r="G18" s="26" t="s">
        <v>46</v>
      </c>
      <c r="H18" s="27" t="s">
        <v>49</v>
      </c>
      <c r="I18" s="28"/>
      <c r="J18" s="28"/>
      <c r="K18" s="28"/>
      <c r="L18" s="28"/>
      <c r="M18" s="29"/>
      <c r="N18" s="29"/>
      <c r="O18" s="29"/>
      <c r="P18" s="52"/>
    </row>
    <row r="19" spans="1:16" ht="15.75" thickBot="1" x14ac:dyDescent="0.25">
      <c r="A19" s="49" t="s">
        <v>17</v>
      </c>
      <c r="B19" s="31"/>
      <c r="C19" s="31"/>
      <c r="D19" s="32"/>
      <c r="E19" s="32"/>
      <c r="F19" s="32"/>
      <c r="G19" s="33" t="s">
        <v>47</v>
      </c>
      <c r="H19" s="27" t="s">
        <v>36</v>
      </c>
      <c r="I19" s="28"/>
      <c r="J19" s="28"/>
      <c r="K19" s="28"/>
      <c r="L19" s="56">
        <v>152</v>
      </c>
      <c r="M19" s="29"/>
      <c r="N19" s="29"/>
      <c r="O19" s="29"/>
      <c r="P19" s="57">
        <v>4</v>
      </c>
    </row>
    <row r="20" spans="1:16" ht="7.5" customHeight="1" thickTop="1" thickBot="1" x14ac:dyDescent="0.25">
      <c r="A20" s="50"/>
      <c r="B20" s="42"/>
      <c r="C20" s="42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4"/>
    </row>
    <row r="21" spans="1:16" s="3" customFormat="1" ht="21" customHeight="1" thickTop="1" x14ac:dyDescent="0.2">
      <c r="A21" s="112" t="s">
        <v>7</v>
      </c>
      <c r="B21" s="113" t="s">
        <v>13</v>
      </c>
      <c r="C21" s="113" t="s">
        <v>22</v>
      </c>
      <c r="D21" s="113" t="s">
        <v>2</v>
      </c>
      <c r="E21" s="113" t="s">
        <v>33</v>
      </c>
      <c r="F21" s="113" t="s">
        <v>9</v>
      </c>
      <c r="G21" s="113" t="s">
        <v>14</v>
      </c>
      <c r="H21" s="113" t="s">
        <v>30</v>
      </c>
      <c r="I21" s="113"/>
      <c r="J21" s="113"/>
      <c r="K21" s="113"/>
      <c r="L21" s="113" t="s">
        <v>8</v>
      </c>
      <c r="M21" s="113" t="s">
        <v>28</v>
      </c>
      <c r="N21" s="113" t="s">
        <v>24</v>
      </c>
      <c r="O21" s="114" t="s">
        <v>27</v>
      </c>
      <c r="P21" s="115" t="s">
        <v>15</v>
      </c>
    </row>
    <row r="22" spans="1:16" s="3" customFormat="1" ht="13.5" customHeight="1" x14ac:dyDescent="0.2">
      <c r="A22" s="116"/>
      <c r="B22" s="68"/>
      <c r="C22" s="68"/>
      <c r="D22" s="68"/>
      <c r="E22" s="68"/>
      <c r="F22" s="68"/>
      <c r="G22" s="68"/>
      <c r="H22" s="53" t="s">
        <v>25</v>
      </c>
      <c r="I22" s="53" t="s">
        <v>26</v>
      </c>
      <c r="J22" s="53" t="s">
        <v>31</v>
      </c>
      <c r="K22" s="53" t="s">
        <v>32</v>
      </c>
      <c r="L22" s="68"/>
      <c r="M22" s="68"/>
      <c r="N22" s="68"/>
      <c r="O22" s="69"/>
      <c r="P22" s="117"/>
    </row>
    <row r="23" spans="1:16" s="79" customFormat="1" ht="26.25" customHeight="1" x14ac:dyDescent="0.2">
      <c r="A23" s="118">
        <v>1</v>
      </c>
      <c r="B23" s="119">
        <v>58</v>
      </c>
      <c r="C23" s="119">
        <v>10083179100</v>
      </c>
      <c r="D23" s="120" t="s">
        <v>51</v>
      </c>
      <c r="E23" s="119">
        <v>2005</v>
      </c>
      <c r="F23" s="119" t="s">
        <v>37</v>
      </c>
      <c r="G23" s="121" t="s">
        <v>132</v>
      </c>
      <c r="H23" s="122">
        <v>1.2280092592592592E-2</v>
      </c>
      <c r="I23" s="122">
        <v>5.935185185185185E-2</v>
      </c>
      <c r="J23" s="122">
        <v>6.1701388888888896E-2</v>
      </c>
      <c r="K23" s="122">
        <v>2.4756944444444443E-2</v>
      </c>
      <c r="L23" s="122">
        <v>0.15809027777777776</v>
      </c>
      <c r="M23" s="123"/>
      <c r="N23" s="124"/>
      <c r="O23" s="121" t="s">
        <v>34</v>
      </c>
      <c r="P23" s="125"/>
    </row>
    <row r="24" spans="1:16" s="79" customFormat="1" ht="26.25" customHeight="1" x14ac:dyDescent="0.2">
      <c r="A24" s="118">
        <v>2</v>
      </c>
      <c r="B24" s="119">
        <v>49</v>
      </c>
      <c r="C24" s="119">
        <v>10104924678</v>
      </c>
      <c r="D24" s="120" t="s">
        <v>52</v>
      </c>
      <c r="E24" s="119">
        <v>2006</v>
      </c>
      <c r="F24" s="119" t="s">
        <v>37</v>
      </c>
      <c r="G24" s="121" t="s">
        <v>135</v>
      </c>
      <c r="H24" s="122">
        <v>1.2743055555555556E-2</v>
      </c>
      <c r="I24" s="122">
        <v>5.9467592592592593E-2</v>
      </c>
      <c r="J24" s="122">
        <v>6.1701388888888896E-2</v>
      </c>
      <c r="K24" s="122">
        <v>2.4687499999999998E-2</v>
      </c>
      <c r="L24" s="122">
        <v>0.15859953703703702</v>
      </c>
      <c r="M24" s="122">
        <f>L24-$L$23</f>
        <v>5.0925925925926485E-4</v>
      </c>
      <c r="N24" s="124"/>
      <c r="O24" s="121" t="s">
        <v>34</v>
      </c>
      <c r="P24" s="126"/>
    </row>
    <row r="25" spans="1:16" s="79" customFormat="1" ht="26.25" customHeight="1" x14ac:dyDescent="0.2">
      <c r="A25" s="118">
        <v>3</v>
      </c>
      <c r="B25" s="119">
        <v>54</v>
      </c>
      <c r="C25" s="119">
        <v>10082556882</v>
      </c>
      <c r="D25" s="120" t="s">
        <v>53</v>
      </c>
      <c r="E25" s="119">
        <v>2005</v>
      </c>
      <c r="F25" s="119" t="s">
        <v>38</v>
      </c>
      <c r="G25" s="121" t="s">
        <v>132</v>
      </c>
      <c r="H25" s="122">
        <v>1.2847222222222223E-2</v>
      </c>
      <c r="I25" s="122">
        <v>5.9444444444444446E-2</v>
      </c>
      <c r="J25" s="122">
        <v>6.1666666666666668E-2</v>
      </c>
      <c r="K25" s="122">
        <v>2.4756944444444443E-2</v>
      </c>
      <c r="L25" s="122">
        <v>0.15871527777777777</v>
      </c>
      <c r="M25" s="122">
        <f>L25-$L$23</f>
        <v>6.2500000000001443E-4</v>
      </c>
      <c r="N25" s="124"/>
      <c r="O25" s="121" t="s">
        <v>34</v>
      </c>
      <c r="P25" s="125"/>
    </row>
    <row r="26" spans="1:16" s="79" customFormat="1" ht="26.25" customHeight="1" x14ac:dyDescent="0.2">
      <c r="A26" s="118">
        <v>4</v>
      </c>
      <c r="B26" s="119">
        <v>55</v>
      </c>
      <c r="C26" s="119">
        <v>10083179096</v>
      </c>
      <c r="D26" s="120" t="s">
        <v>54</v>
      </c>
      <c r="E26" s="119">
        <v>2005</v>
      </c>
      <c r="F26" s="119" t="s">
        <v>38</v>
      </c>
      <c r="G26" s="121" t="s">
        <v>132</v>
      </c>
      <c r="H26" s="122">
        <v>1.2847222222222223E-2</v>
      </c>
      <c r="I26" s="122">
        <v>5.9432870370370372E-2</v>
      </c>
      <c r="J26" s="122">
        <v>6.1701388888888896E-2</v>
      </c>
      <c r="K26" s="122">
        <v>2.4756944444444443E-2</v>
      </c>
      <c r="L26" s="122">
        <v>0.15873842592592594</v>
      </c>
      <c r="M26" s="122">
        <f t="shared" ref="M26:M89" si="0">L26-$L$23</f>
        <v>6.4814814814817545E-4</v>
      </c>
      <c r="N26" s="124"/>
      <c r="O26" s="121" t="s">
        <v>34</v>
      </c>
      <c r="P26" s="127"/>
    </row>
    <row r="27" spans="1:16" s="79" customFormat="1" ht="26.25" customHeight="1" x14ac:dyDescent="0.2">
      <c r="A27" s="118">
        <v>5</v>
      </c>
      <c r="B27" s="119">
        <v>4</v>
      </c>
      <c r="C27" s="119">
        <v>10093607206</v>
      </c>
      <c r="D27" s="120" t="s">
        <v>55</v>
      </c>
      <c r="E27" s="119">
        <v>2005</v>
      </c>
      <c r="F27" s="119" t="s">
        <v>38</v>
      </c>
      <c r="G27" s="121" t="s">
        <v>133</v>
      </c>
      <c r="H27" s="122">
        <v>1.2997685185185183E-2</v>
      </c>
      <c r="I27" s="122">
        <v>5.9467592592592593E-2</v>
      </c>
      <c r="J27" s="122">
        <v>6.1689814814814815E-2</v>
      </c>
      <c r="K27" s="122">
        <v>2.4884259259259259E-2</v>
      </c>
      <c r="L27" s="122">
        <v>0.15903935185185183</v>
      </c>
      <c r="M27" s="122">
        <f t="shared" si="0"/>
        <v>9.490740740740744E-4</v>
      </c>
      <c r="N27" s="124"/>
      <c r="O27" s="121" t="s">
        <v>34</v>
      </c>
      <c r="P27" s="125"/>
    </row>
    <row r="28" spans="1:16" s="79" customFormat="1" ht="26.25" customHeight="1" x14ac:dyDescent="0.2">
      <c r="A28" s="118">
        <v>6</v>
      </c>
      <c r="B28" s="119">
        <v>53</v>
      </c>
      <c r="C28" s="119">
        <v>10104898410</v>
      </c>
      <c r="D28" s="120" t="s">
        <v>56</v>
      </c>
      <c r="E28" s="119">
        <v>2005</v>
      </c>
      <c r="F28" s="119" t="s">
        <v>37</v>
      </c>
      <c r="G28" s="121" t="s">
        <v>135</v>
      </c>
      <c r="H28" s="122">
        <v>1.3287037037037036E-2</v>
      </c>
      <c r="I28" s="122">
        <v>5.9456018518518526E-2</v>
      </c>
      <c r="J28" s="122">
        <v>6.1643518518518514E-2</v>
      </c>
      <c r="K28" s="122">
        <v>2.4687499999999998E-2</v>
      </c>
      <c r="L28" s="122">
        <v>0.15907407407407406</v>
      </c>
      <c r="M28" s="122">
        <f t="shared" si="0"/>
        <v>9.8379629629630205E-4</v>
      </c>
      <c r="N28" s="124"/>
      <c r="O28" s="121" t="s">
        <v>34</v>
      </c>
      <c r="P28" s="125"/>
    </row>
    <row r="29" spans="1:16" s="79" customFormat="1" ht="26.25" customHeight="1" x14ac:dyDescent="0.2">
      <c r="A29" s="118">
        <v>7</v>
      </c>
      <c r="B29" s="119">
        <v>5</v>
      </c>
      <c r="C29" s="119">
        <v>10091962953</v>
      </c>
      <c r="D29" s="120" t="s">
        <v>57</v>
      </c>
      <c r="E29" s="119">
        <v>2005</v>
      </c>
      <c r="F29" s="119" t="s">
        <v>38</v>
      </c>
      <c r="G29" s="121" t="s">
        <v>133</v>
      </c>
      <c r="H29" s="122">
        <v>1.2847222222222223E-2</v>
      </c>
      <c r="I29" s="122">
        <v>5.9525462962962961E-2</v>
      </c>
      <c r="J29" s="122">
        <v>6.1701388888888896E-2</v>
      </c>
      <c r="K29" s="122">
        <v>2.5023148148148145E-2</v>
      </c>
      <c r="L29" s="122">
        <v>0.15909722222222222</v>
      </c>
      <c r="M29" s="122">
        <f t="shared" si="0"/>
        <v>1.0069444444444631E-3</v>
      </c>
      <c r="N29" s="124"/>
      <c r="O29" s="121" t="s">
        <v>34</v>
      </c>
      <c r="P29" s="127"/>
    </row>
    <row r="30" spans="1:16" s="79" customFormat="1" ht="26.25" customHeight="1" x14ac:dyDescent="0.2">
      <c r="A30" s="118">
        <v>8</v>
      </c>
      <c r="B30" s="119">
        <v>52</v>
      </c>
      <c r="C30" s="119">
        <v>10091325480</v>
      </c>
      <c r="D30" s="120" t="s">
        <v>58</v>
      </c>
      <c r="E30" s="119">
        <v>2005</v>
      </c>
      <c r="F30" s="119" t="s">
        <v>37</v>
      </c>
      <c r="G30" s="121" t="s">
        <v>135</v>
      </c>
      <c r="H30" s="122">
        <v>1.3506944444444445E-2</v>
      </c>
      <c r="I30" s="122">
        <v>5.9386574074074071E-2</v>
      </c>
      <c r="J30" s="122">
        <v>6.1678240740740742E-2</v>
      </c>
      <c r="K30" s="122">
        <v>2.4687499999999998E-2</v>
      </c>
      <c r="L30" s="122">
        <v>0.15925925925925927</v>
      </c>
      <c r="M30" s="122">
        <f t="shared" si="0"/>
        <v>1.1689814814815069E-3</v>
      </c>
      <c r="N30" s="128"/>
      <c r="O30" s="128"/>
      <c r="P30" s="125"/>
    </row>
    <row r="31" spans="1:16" s="79" customFormat="1" ht="26.25" customHeight="1" x14ac:dyDescent="0.2">
      <c r="A31" s="118">
        <v>9</v>
      </c>
      <c r="B31" s="119">
        <v>57</v>
      </c>
      <c r="C31" s="119">
        <v>10083185867</v>
      </c>
      <c r="D31" s="120" t="s">
        <v>59</v>
      </c>
      <c r="E31" s="119">
        <v>2005</v>
      </c>
      <c r="F31" s="119" t="s">
        <v>38</v>
      </c>
      <c r="G31" s="121" t="s">
        <v>132</v>
      </c>
      <c r="H31" s="122">
        <v>1.3530092592592594E-2</v>
      </c>
      <c r="I31" s="122">
        <v>5.9409722222222218E-2</v>
      </c>
      <c r="J31" s="122">
        <v>6.1585648148148153E-2</v>
      </c>
      <c r="K31" s="122">
        <v>2.4756944444444443E-2</v>
      </c>
      <c r="L31" s="122">
        <v>0.1592824074074074</v>
      </c>
      <c r="M31" s="122">
        <f t="shared" si="0"/>
        <v>1.1921296296296402E-3</v>
      </c>
      <c r="N31" s="128"/>
      <c r="O31" s="128"/>
      <c r="P31" s="126"/>
    </row>
    <row r="32" spans="1:16" s="79" customFormat="1" ht="26.25" customHeight="1" x14ac:dyDescent="0.2">
      <c r="A32" s="118">
        <v>10</v>
      </c>
      <c r="B32" s="119">
        <v>51</v>
      </c>
      <c r="C32" s="119">
        <v>10104991871</v>
      </c>
      <c r="D32" s="120" t="s">
        <v>60</v>
      </c>
      <c r="E32" s="119">
        <v>2006</v>
      </c>
      <c r="F32" s="119" t="s">
        <v>37</v>
      </c>
      <c r="G32" s="121" t="s">
        <v>135</v>
      </c>
      <c r="H32" s="122">
        <v>1.3483796296296298E-2</v>
      </c>
      <c r="I32" s="122">
        <v>5.9467592592592593E-2</v>
      </c>
      <c r="J32" s="122">
        <v>6.1701388888888896E-2</v>
      </c>
      <c r="K32" s="122">
        <v>2.4687499999999998E-2</v>
      </c>
      <c r="L32" s="122">
        <v>0.15934027777777779</v>
      </c>
      <c r="M32" s="122">
        <f t="shared" si="0"/>
        <v>1.2500000000000289E-3</v>
      </c>
      <c r="N32" s="128"/>
      <c r="O32" s="128"/>
      <c r="P32" s="126"/>
    </row>
    <row r="33" spans="1:16" s="79" customFormat="1" ht="26.25" customHeight="1" x14ac:dyDescent="0.2">
      <c r="A33" s="118">
        <v>11</v>
      </c>
      <c r="B33" s="119">
        <v>56</v>
      </c>
      <c r="C33" s="119">
        <v>10093614882</v>
      </c>
      <c r="D33" s="120" t="s">
        <v>61</v>
      </c>
      <c r="E33" s="119">
        <v>2006</v>
      </c>
      <c r="F33" s="119" t="s">
        <v>38</v>
      </c>
      <c r="G33" s="121" t="s">
        <v>132</v>
      </c>
      <c r="H33" s="122">
        <v>1.3553240740740741E-2</v>
      </c>
      <c r="I33" s="122">
        <v>5.9467592592592593E-2</v>
      </c>
      <c r="J33" s="122">
        <v>6.1898148148148147E-2</v>
      </c>
      <c r="K33" s="122">
        <v>2.4756944444444443E-2</v>
      </c>
      <c r="L33" s="122">
        <v>0.15967592592592592</v>
      </c>
      <c r="M33" s="122">
        <f t="shared" si="0"/>
        <v>1.5856481481481555E-3</v>
      </c>
      <c r="N33" s="128"/>
      <c r="O33" s="128"/>
      <c r="P33" s="125"/>
    </row>
    <row r="34" spans="1:16" s="79" customFormat="1" ht="26.25" customHeight="1" x14ac:dyDescent="0.2">
      <c r="A34" s="118">
        <v>12</v>
      </c>
      <c r="B34" s="119">
        <v>2</v>
      </c>
      <c r="C34" s="119">
        <v>10081650136</v>
      </c>
      <c r="D34" s="120" t="s">
        <v>62</v>
      </c>
      <c r="E34" s="119">
        <v>2005</v>
      </c>
      <c r="F34" s="119" t="s">
        <v>38</v>
      </c>
      <c r="G34" s="121" t="s">
        <v>133</v>
      </c>
      <c r="H34" s="122">
        <v>1.2499999999999999E-2</v>
      </c>
      <c r="I34" s="122">
        <v>6.0740740740740741E-2</v>
      </c>
      <c r="J34" s="122">
        <v>6.1701388888888896E-2</v>
      </c>
      <c r="K34" s="122">
        <v>2.4884259259259259E-2</v>
      </c>
      <c r="L34" s="122">
        <v>0.15982638888888889</v>
      </c>
      <c r="M34" s="122">
        <f t="shared" si="0"/>
        <v>1.7361111111111327E-3</v>
      </c>
      <c r="N34" s="128"/>
      <c r="O34" s="128"/>
      <c r="P34" s="125"/>
    </row>
    <row r="35" spans="1:16" s="79" customFormat="1" ht="26.25" customHeight="1" x14ac:dyDescent="0.2">
      <c r="A35" s="118">
        <v>13</v>
      </c>
      <c r="B35" s="119">
        <v>6</v>
      </c>
      <c r="C35" s="119">
        <v>10091972047</v>
      </c>
      <c r="D35" s="120" t="s">
        <v>63</v>
      </c>
      <c r="E35" s="119">
        <v>2005</v>
      </c>
      <c r="F35" s="119" t="s">
        <v>38</v>
      </c>
      <c r="G35" s="121" t="s">
        <v>133</v>
      </c>
      <c r="H35" s="122">
        <v>1.2916666666666667E-2</v>
      </c>
      <c r="I35" s="122">
        <v>6.0659722222222219E-2</v>
      </c>
      <c r="J35" s="122">
        <v>6.1701388888888896E-2</v>
      </c>
      <c r="K35" s="122">
        <v>2.4884259259259259E-2</v>
      </c>
      <c r="L35" s="122">
        <v>0.16016203703703705</v>
      </c>
      <c r="M35" s="122">
        <f t="shared" si="0"/>
        <v>2.0717592592592871E-3</v>
      </c>
      <c r="N35" s="128"/>
      <c r="O35" s="128"/>
      <c r="P35" s="125"/>
    </row>
    <row r="36" spans="1:16" s="79" customFormat="1" ht="26.25" customHeight="1" x14ac:dyDescent="0.2">
      <c r="A36" s="118">
        <v>14</v>
      </c>
      <c r="B36" s="119">
        <v>35</v>
      </c>
      <c r="C36" s="119">
        <v>10082472717</v>
      </c>
      <c r="D36" s="120" t="s">
        <v>64</v>
      </c>
      <c r="E36" s="119">
        <v>2005</v>
      </c>
      <c r="F36" s="119" t="s">
        <v>37</v>
      </c>
      <c r="G36" s="121" t="s">
        <v>128</v>
      </c>
      <c r="H36" s="122">
        <v>1.3020833333333334E-2</v>
      </c>
      <c r="I36" s="122">
        <v>5.9467592592592593E-2</v>
      </c>
      <c r="J36" s="122">
        <v>6.1620370370370374E-2</v>
      </c>
      <c r="K36" s="122">
        <v>2.6099537037037036E-2</v>
      </c>
      <c r="L36" s="122">
        <v>0.16020833333333334</v>
      </c>
      <c r="M36" s="122">
        <f t="shared" si="0"/>
        <v>2.1180555555555813E-3</v>
      </c>
      <c r="N36" s="128"/>
      <c r="O36" s="128"/>
      <c r="P36" s="126"/>
    </row>
    <row r="37" spans="1:16" s="79" customFormat="1" ht="26.25" customHeight="1" x14ac:dyDescent="0.2">
      <c r="A37" s="118">
        <v>15</v>
      </c>
      <c r="B37" s="119">
        <v>39</v>
      </c>
      <c r="C37" s="119">
        <v>10092779066</v>
      </c>
      <c r="D37" s="120" t="s">
        <v>65</v>
      </c>
      <c r="E37" s="119">
        <v>2006</v>
      </c>
      <c r="F37" s="119" t="s">
        <v>38</v>
      </c>
      <c r="G37" s="121" t="s">
        <v>128</v>
      </c>
      <c r="H37" s="122">
        <v>1.3055555555555556E-2</v>
      </c>
      <c r="I37" s="122">
        <v>5.9467592592592593E-2</v>
      </c>
      <c r="J37" s="122">
        <v>6.1701388888888896E-2</v>
      </c>
      <c r="K37" s="122">
        <v>2.6099537037037036E-2</v>
      </c>
      <c r="L37" s="122">
        <v>0.16032407407407409</v>
      </c>
      <c r="M37" s="122">
        <f t="shared" si="0"/>
        <v>2.2337962962963309E-3</v>
      </c>
      <c r="N37" s="128"/>
      <c r="O37" s="128"/>
      <c r="P37" s="129"/>
    </row>
    <row r="38" spans="1:16" s="79" customFormat="1" ht="26.25" customHeight="1" x14ac:dyDescent="0.2">
      <c r="A38" s="118">
        <v>16</v>
      </c>
      <c r="B38" s="119">
        <v>28</v>
      </c>
      <c r="C38" s="119">
        <v>10103716020</v>
      </c>
      <c r="D38" s="120" t="s">
        <v>66</v>
      </c>
      <c r="E38" s="119">
        <v>2006</v>
      </c>
      <c r="F38" s="119" t="s">
        <v>38</v>
      </c>
      <c r="G38" s="121" t="s">
        <v>129</v>
      </c>
      <c r="H38" s="122">
        <v>1.3217592592592593E-2</v>
      </c>
      <c r="I38" s="122">
        <v>5.9467592592592593E-2</v>
      </c>
      <c r="J38" s="122">
        <v>6.1701388888888896E-2</v>
      </c>
      <c r="K38" s="122">
        <v>2.7581018518518519E-2</v>
      </c>
      <c r="L38" s="122">
        <v>0.16196759259259261</v>
      </c>
      <c r="M38" s="122">
        <f t="shared" si="0"/>
        <v>3.8773148148148473E-3</v>
      </c>
      <c r="N38" s="128"/>
      <c r="O38" s="128"/>
      <c r="P38" s="125"/>
    </row>
    <row r="39" spans="1:16" s="79" customFormat="1" ht="26.25" customHeight="1" x14ac:dyDescent="0.2">
      <c r="A39" s="118">
        <v>17</v>
      </c>
      <c r="B39" s="119">
        <v>48</v>
      </c>
      <c r="C39" s="119">
        <v>10104993184</v>
      </c>
      <c r="D39" s="120" t="s">
        <v>67</v>
      </c>
      <c r="E39" s="119">
        <v>2006</v>
      </c>
      <c r="F39" s="119" t="s">
        <v>37</v>
      </c>
      <c r="G39" s="121" t="s">
        <v>135</v>
      </c>
      <c r="H39" s="122">
        <v>1.3113425925925926E-2</v>
      </c>
      <c r="I39" s="122">
        <v>6.3159722222222228E-2</v>
      </c>
      <c r="J39" s="122">
        <v>6.1701388888888896E-2</v>
      </c>
      <c r="K39" s="122">
        <v>2.4687499999999998E-2</v>
      </c>
      <c r="L39" s="122">
        <v>0.16266203703703705</v>
      </c>
      <c r="M39" s="122">
        <f t="shared" si="0"/>
        <v>4.5717592592592893E-3</v>
      </c>
      <c r="N39" s="128"/>
      <c r="O39" s="128"/>
      <c r="P39" s="126"/>
    </row>
    <row r="40" spans="1:16" s="79" customFormat="1" ht="26.25" customHeight="1" x14ac:dyDescent="0.2">
      <c r="A40" s="118">
        <v>18</v>
      </c>
      <c r="B40" s="119">
        <v>46</v>
      </c>
      <c r="C40" s="119">
        <v>10104991568</v>
      </c>
      <c r="D40" s="120" t="s">
        <v>68</v>
      </c>
      <c r="E40" s="119">
        <v>2006</v>
      </c>
      <c r="F40" s="119" t="s">
        <v>37</v>
      </c>
      <c r="G40" s="121" t="s">
        <v>130</v>
      </c>
      <c r="H40" s="122">
        <v>1.3888888888888888E-2</v>
      </c>
      <c r="I40" s="122">
        <v>5.9467592592592593E-2</v>
      </c>
      <c r="J40" s="122">
        <v>6.3796296296296295E-2</v>
      </c>
      <c r="K40" s="122">
        <v>2.7453703703703702E-2</v>
      </c>
      <c r="L40" s="122">
        <v>0.16460648148148146</v>
      </c>
      <c r="M40" s="122">
        <f t="shared" si="0"/>
        <v>6.5162037037037046E-3</v>
      </c>
      <c r="N40" s="128"/>
      <c r="O40" s="128"/>
      <c r="P40" s="126"/>
    </row>
    <row r="41" spans="1:16" s="79" customFormat="1" ht="26.25" customHeight="1" x14ac:dyDescent="0.2">
      <c r="A41" s="118">
        <v>19</v>
      </c>
      <c r="B41" s="119">
        <v>47</v>
      </c>
      <c r="C41" s="119">
        <v>10104923971</v>
      </c>
      <c r="D41" s="120" t="s">
        <v>69</v>
      </c>
      <c r="E41" s="119">
        <v>2005</v>
      </c>
      <c r="F41" s="119" t="s">
        <v>37</v>
      </c>
      <c r="G41" s="121" t="s">
        <v>130</v>
      </c>
      <c r="H41" s="122">
        <v>1.4050925925925927E-2</v>
      </c>
      <c r="I41" s="122">
        <v>5.9467592592592593E-2</v>
      </c>
      <c r="J41" s="122">
        <v>6.3796296296296295E-2</v>
      </c>
      <c r="K41" s="122">
        <v>2.7453703703703702E-2</v>
      </c>
      <c r="L41" s="122">
        <v>0.16476851851851851</v>
      </c>
      <c r="M41" s="122">
        <f t="shared" si="0"/>
        <v>6.6782407407407485E-3</v>
      </c>
      <c r="N41" s="128"/>
      <c r="O41" s="128"/>
      <c r="P41" s="126"/>
    </row>
    <row r="42" spans="1:16" s="79" customFormat="1" ht="26.25" customHeight="1" x14ac:dyDescent="0.2">
      <c r="A42" s="118">
        <v>20</v>
      </c>
      <c r="B42" s="119">
        <v>41</v>
      </c>
      <c r="C42" s="119">
        <v>10095640465</v>
      </c>
      <c r="D42" s="120" t="s">
        <v>70</v>
      </c>
      <c r="E42" s="119">
        <v>2006</v>
      </c>
      <c r="F42" s="119" t="s">
        <v>126</v>
      </c>
      <c r="G42" s="121" t="s">
        <v>128</v>
      </c>
      <c r="H42" s="122">
        <v>1.4166666666666666E-2</v>
      </c>
      <c r="I42" s="122">
        <v>6.3159722222222228E-2</v>
      </c>
      <c r="J42" s="122">
        <v>6.1701388888888896E-2</v>
      </c>
      <c r="K42" s="122">
        <v>2.6099537037037036E-2</v>
      </c>
      <c r="L42" s="122">
        <v>0.16512731481481482</v>
      </c>
      <c r="M42" s="122">
        <f t="shared" si="0"/>
        <v>7.0370370370370638E-3</v>
      </c>
      <c r="N42" s="128"/>
      <c r="O42" s="128"/>
      <c r="P42" s="126"/>
    </row>
    <row r="43" spans="1:16" s="79" customFormat="1" ht="26.25" customHeight="1" x14ac:dyDescent="0.2">
      <c r="A43" s="118">
        <v>21</v>
      </c>
      <c r="B43" s="119">
        <v>50</v>
      </c>
      <c r="C43" s="119">
        <v>10104991770</v>
      </c>
      <c r="D43" s="120" t="s">
        <v>71</v>
      </c>
      <c r="E43" s="119">
        <v>2006</v>
      </c>
      <c r="F43" s="119" t="s">
        <v>37</v>
      </c>
      <c r="G43" s="121" t="s">
        <v>135</v>
      </c>
      <c r="H43" s="122">
        <v>1.4699074074074074E-2</v>
      </c>
      <c r="I43" s="122">
        <v>5.9467592592592593E-2</v>
      </c>
      <c r="J43" s="122">
        <v>6.1701388888888896E-2</v>
      </c>
      <c r="K43" s="122">
        <v>3.0150462962962962E-2</v>
      </c>
      <c r="L43" s="122">
        <v>0.16601851851851854</v>
      </c>
      <c r="M43" s="122">
        <f t="shared" si="0"/>
        <v>7.9282407407407773E-3</v>
      </c>
      <c r="N43" s="128"/>
      <c r="O43" s="128"/>
      <c r="P43" s="126"/>
    </row>
    <row r="44" spans="1:16" s="79" customFormat="1" ht="26.25" customHeight="1" x14ac:dyDescent="0.2">
      <c r="A44" s="118">
        <v>22</v>
      </c>
      <c r="B44" s="119">
        <v>37</v>
      </c>
      <c r="C44" s="119">
        <v>10092191410</v>
      </c>
      <c r="D44" s="120" t="s">
        <v>72</v>
      </c>
      <c r="E44" s="119">
        <v>2006</v>
      </c>
      <c r="F44" s="119" t="s">
        <v>38</v>
      </c>
      <c r="G44" s="121" t="s">
        <v>128</v>
      </c>
      <c r="H44" s="122">
        <v>1.40625E-2</v>
      </c>
      <c r="I44" s="122">
        <v>6.0740740740740741E-2</v>
      </c>
      <c r="J44" s="122">
        <v>6.3865740740740737E-2</v>
      </c>
      <c r="K44" s="122">
        <v>3.019675925925926E-2</v>
      </c>
      <c r="L44" s="122">
        <v>0.16886574074074076</v>
      </c>
      <c r="M44" s="122">
        <f t="shared" si="0"/>
        <v>1.0775462962963001E-2</v>
      </c>
      <c r="N44" s="128"/>
      <c r="O44" s="128"/>
      <c r="P44" s="126"/>
    </row>
    <row r="45" spans="1:16" s="79" customFormat="1" ht="26.25" customHeight="1" x14ac:dyDescent="0.2">
      <c r="A45" s="118">
        <v>23</v>
      </c>
      <c r="B45" s="119">
        <v>3</v>
      </c>
      <c r="C45" s="119">
        <v>10084385132</v>
      </c>
      <c r="D45" s="120" t="s">
        <v>73</v>
      </c>
      <c r="E45" s="119">
        <v>2006</v>
      </c>
      <c r="F45" s="119" t="s">
        <v>126</v>
      </c>
      <c r="G45" s="121" t="s">
        <v>133</v>
      </c>
      <c r="H45" s="122">
        <v>1.3541666666666667E-2</v>
      </c>
      <c r="I45" s="122">
        <v>6.3159722222222228E-2</v>
      </c>
      <c r="J45" s="122">
        <v>6.3796296296296295E-2</v>
      </c>
      <c r="K45" s="122">
        <v>2.8576388888888887E-2</v>
      </c>
      <c r="L45" s="122">
        <v>0.16907407407407407</v>
      </c>
      <c r="M45" s="122">
        <f t="shared" si="0"/>
        <v>1.0983796296296311E-2</v>
      </c>
      <c r="N45" s="128"/>
      <c r="O45" s="128"/>
      <c r="P45" s="126"/>
    </row>
    <row r="46" spans="1:16" s="79" customFormat="1" ht="26.25" customHeight="1" x14ac:dyDescent="0.2">
      <c r="A46" s="118">
        <v>24</v>
      </c>
      <c r="B46" s="119">
        <v>34</v>
      </c>
      <c r="C46" s="119">
        <v>10116255591</v>
      </c>
      <c r="D46" s="120" t="s">
        <v>74</v>
      </c>
      <c r="E46" s="119">
        <v>2006</v>
      </c>
      <c r="F46" s="119" t="s">
        <v>38</v>
      </c>
      <c r="G46" s="121" t="s">
        <v>129</v>
      </c>
      <c r="H46" s="122">
        <v>1.4675925925925926E-2</v>
      </c>
      <c r="I46" s="122">
        <v>6.3159722222222228E-2</v>
      </c>
      <c r="J46" s="122">
        <v>6.3796296296296295E-2</v>
      </c>
      <c r="K46" s="122">
        <v>2.7581018518518519E-2</v>
      </c>
      <c r="L46" s="122">
        <v>0.16921296296296295</v>
      </c>
      <c r="M46" s="122">
        <f t="shared" si="0"/>
        <v>1.1122685185185194E-2</v>
      </c>
      <c r="N46" s="128"/>
      <c r="O46" s="128"/>
      <c r="P46" s="126"/>
    </row>
    <row r="47" spans="1:16" s="79" customFormat="1" ht="26.25" customHeight="1" x14ac:dyDescent="0.2">
      <c r="A47" s="118">
        <v>25</v>
      </c>
      <c r="B47" s="119">
        <v>44</v>
      </c>
      <c r="C47" s="119">
        <v>10092735923</v>
      </c>
      <c r="D47" s="120" t="s">
        <v>75</v>
      </c>
      <c r="E47" s="119">
        <v>2005</v>
      </c>
      <c r="F47" s="119" t="s">
        <v>38</v>
      </c>
      <c r="G47" s="121" t="s">
        <v>130</v>
      </c>
      <c r="H47" s="122">
        <v>1.4050925925925927E-2</v>
      </c>
      <c r="I47" s="122">
        <v>6.4409722222222229E-2</v>
      </c>
      <c r="J47" s="122">
        <v>6.3796296296296295E-2</v>
      </c>
      <c r="K47" s="122">
        <v>2.7453703703703702E-2</v>
      </c>
      <c r="L47" s="122">
        <v>0.16971064814814815</v>
      </c>
      <c r="M47" s="122">
        <f t="shared" si="0"/>
        <v>1.1620370370370392E-2</v>
      </c>
      <c r="N47" s="128"/>
      <c r="O47" s="128"/>
      <c r="P47" s="126"/>
    </row>
    <row r="48" spans="1:16" s="79" customFormat="1" ht="26.25" customHeight="1" x14ac:dyDescent="0.2">
      <c r="A48" s="118">
        <v>26</v>
      </c>
      <c r="B48" s="119">
        <v>42</v>
      </c>
      <c r="C48" s="119">
        <v>10104018942</v>
      </c>
      <c r="D48" s="120" t="s">
        <v>76</v>
      </c>
      <c r="E48" s="119">
        <v>2006</v>
      </c>
      <c r="F48" s="119" t="s">
        <v>38</v>
      </c>
      <c r="G48" s="121" t="s">
        <v>130</v>
      </c>
      <c r="H48" s="122">
        <v>1.4479166666666668E-2</v>
      </c>
      <c r="I48" s="122">
        <v>6.5335648148148143E-2</v>
      </c>
      <c r="J48" s="122">
        <v>6.3796296296296295E-2</v>
      </c>
      <c r="K48" s="122">
        <v>2.7453703703703702E-2</v>
      </c>
      <c r="L48" s="122">
        <v>0.17106481481481481</v>
      </c>
      <c r="M48" s="122">
        <f t="shared" si="0"/>
        <v>1.2974537037037048E-2</v>
      </c>
      <c r="N48" s="128"/>
      <c r="O48" s="128"/>
      <c r="P48" s="126"/>
    </row>
    <row r="49" spans="1:16" s="79" customFormat="1" ht="26.25" customHeight="1" x14ac:dyDescent="0.2">
      <c r="A49" s="118">
        <v>27</v>
      </c>
      <c r="B49" s="119">
        <v>9</v>
      </c>
      <c r="C49" s="119">
        <v>10093603061</v>
      </c>
      <c r="D49" s="120" t="s">
        <v>77</v>
      </c>
      <c r="E49" s="119">
        <v>2006</v>
      </c>
      <c r="F49" s="119" t="s">
        <v>126</v>
      </c>
      <c r="G49" s="121" t="s">
        <v>133</v>
      </c>
      <c r="H49" s="122">
        <v>1.4560185185185183E-2</v>
      </c>
      <c r="I49" s="122">
        <v>6.5335648148148143E-2</v>
      </c>
      <c r="J49" s="122">
        <v>6.3865740740740737E-2</v>
      </c>
      <c r="K49" s="122">
        <v>2.9039351851851854E-2</v>
      </c>
      <c r="L49" s="122">
        <v>0.17280092592592591</v>
      </c>
      <c r="M49" s="122">
        <f t="shared" si="0"/>
        <v>1.4710648148148153E-2</v>
      </c>
      <c r="N49" s="128"/>
      <c r="O49" s="128"/>
      <c r="P49" s="126"/>
    </row>
    <row r="50" spans="1:16" s="79" customFormat="1" ht="26.25" customHeight="1" x14ac:dyDescent="0.2">
      <c r="A50" s="118">
        <v>28</v>
      </c>
      <c r="B50" s="119">
        <v>62</v>
      </c>
      <c r="C50" s="119">
        <v>10114153826</v>
      </c>
      <c r="D50" s="120" t="s">
        <v>78</v>
      </c>
      <c r="E50" s="119">
        <v>2007</v>
      </c>
      <c r="F50" s="119" t="s">
        <v>38</v>
      </c>
      <c r="G50" s="121" t="s">
        <v>132</v>
      </c>
      <c r="H50" s="122">
        <v>1.53125E-2</v>
      </c>
      <c r="I50" s="122">
        <v>6.5335648148148143E-2</v>
      </c>
      <c r="J50" s="122">
        <v>6.3796296296296295E-2</v>
      </c>
      <c r="K50" s="122">
        <v>2.8587962962962964E-2</v>
      </c>
      <c r="L50" s="122">
        <v>0.17303240740740741</v>
      </c>
      <c r="M50" s="122">
        <f t="shared" si="0"/>
        <v>1.4942129629629652E-2</v>
      </c>
      <c r="N50" s="128"/>
      <c r="O50" s="128"/>
      <c r="P50" s="126"/>
    </row>
    <row r="51" spans="1:16" s="79" customFormat="1" ht="26.25" customHeight="1" x14ac:dyDescent="0.2">
      <c r="A51" s="118">
        <v>29</v>
      </c>
      <c r="B51" s="130">
        <v>8</v>
      </c>
      <c r="C51" s="119">
        <v>10093064410</v>
      </c>
      <c r="D51" s="120" t="s">
        <v>79</v>
      </c>
      <c r="E51" s="130">
        <v>2006</v>
      </c>
      <c r="F51" s="130" t="s">
        <v>38</v>
      </c>
      <c r="G51" s="121" t="s">
        <v>133</v>
      </c>
      <c r="H51" s="122">
        <v>1.4594907407407405E-2</v>
      </c>
      <c r="I51" s="122">
        <v>6.3252314814814817E-2</v>
      </c>
      <c r="J51" s="122">
        <v>6.8159722222222219E-2</v>
      </c>
      <c r="K51" s="122">
        <v>2.9039351851851854E-2</v>
      </c>
      <c r="L51" s="122">
        <v>0.17504629629629631</v>
      </c>
      <c r="M51" s="122">
        <f t="shared" si="0"/>
        <v>1.6956018518518551E-2</v>
      </c>
      <c r="N51" s="128"/>
      <c r="O51" s="128"/>
      <c r="P51" s="126"/>
    </row>
    <row r="52" spans="1:16" s="79" customFormat="1" ht="26.25" customHeight="1" x14ac:dyDescent="0.2">
      <c r="A52" s="118">
        <v>30</v>
      </c>
      <c r="B52" s="119">
        <v>59</v>
      </c>
      <c r="C52" s="119">
        <v>10089576046</v>
      </c>
      <c r="D52" s="120" t="s">
        <v>80</v>
      </c>
      <c r="E52" s="119">
        <v>2006</v>
      </c>
      <c r="F52" s="119" t="s">
        <v>38</v>
      </c>
      <c r="G52" s="121" t="s">
        <v>132</v>
      </c>
      <c r="H52" s="122">
        <v>1.40625E-2</v>
      </c>
      <c r="I52" s="122">
        <v>6.3159722222222228E-2</v>
      </c>
      <c r="J52" s="122">
        <v>7.3113425925925915E-2</v>
      </c>
      <c r="K52" s="122">
        <v>2.4756944444444443E-2</v>
      </c>
      <c r="L52" s="122">
        <v>0.17509259259259258</v>
      </c>
      <c r="M52" s="122">
        <f t="shared" si="0"/>
        <v>1.7002314814814817E-2</v>
      </c>
      <c r="N52" s="128"/>
      <c r="O52" s="128"/>
      <c r="P52" s="126"/>
    </row>
    <row r="53" spans="1:16" s="79" customFormat="1" ht="26.25" customHeight="1" x14ac:dyDescent="0.2">
      <c r="A53" s="118">
        <v>31</v>
      </c>
      <c r="B53" s="119">
        <v>61</v>
      </c>
      <c r="C53" s="119">
        <v>10105797981</v>
      </c>
      <c r="D53" s="120" t="s">
        <v>81</v>
      </c>
      <c r="E53" s="119">
        <v>2005</v>
      </c>
      <c r="F53" s="119" t="s">
        <v>38</v>
      </c>
      <c r="G53" s="121" t="s">
        <v>132</v>
      </c>
      <c r="H53" s="122">
        <v>1.4745370370370372E-2</v>
      </c>
      <c r="I53" s="122">
        <v>5.9525462962962961E-2</v>
      </c>
      <c r="J53" s="122">
        <v>7.3888888888888893E-2</v>
      </c>
      <c r="K53" s="122">
        <v>2.8159722222222221E-2</v>
      </c>
      <c r="L53" s="122">
        <v>0.17631944444444445</v>
      </c>
      <c r="M53" s="122">
        <f t="shared" si="0"/>
        <v>1.8229166666666685E-2</v>
      </c>
      <c r="N53" s="128"/>
      <c r="O53" s="128"/>
      <c r="P53" s="126"/>
    </row>
    <row r="54" spans="1:16" s="79" customFormat="1" ht="26.25" customHeight="1" x14ac:dyDescent="0.2">
      <c r="A54" s="118">
        <v>32</v>
      </c>
      <c r="B54" s="119">
        <v>33</v>
      </c>
      <c r="C54" s="119">
        <v>10116658850</v>
      </c>
      <c r="D54" s="120" t="s">
        <v>82</v>
      </c>
      <c r="E54" s="119">
        <v>2006</v>
      </c>
      <c r="F54" s="119" t="s">
        <v>38</v>
      </c>
      <c r="G54" s="121" t="s">
        <v>129</v>
      </c>
      <c r="H54" s="122">
        <v>1.4988425925925926E-2</v>
      </c>
      <c r="I54" s="122">
        <v>6.0740740740740741E-2</v>
      </c>
      <c r="J54" s="122">
        <v>7.3113425925925915E-2</v>
      </c>
      <c r="K54" s="122">
        <v>2.7581018518518519E-2</v>
      </c>
      <c r="L54" s="122">
        <v>0.17642361111111113</v>
      </c>
      <c r="M54" s="122">
        <f t="shared" si="0"/>
        <v>1.8333333333333368E-2</v>
      </c>
      <c r="N54" s="128"/>
      <c r="O54" s="128"/>
      <c r="P54" s="126"/>
    </row>
    <row r="55" spans="1:16" s="79" customFormat="1" ht="26.25" customHeight="1" x14ac:dyDescent="0.2">
      <c r="A55" s="118">
        <v>33</v>
      </c>
      <c r="B55" s="119">
        <v>60</v>
      </c>
      <c r="C55" s="119">
        <v>10089768531</v>
      </c>
      <c r="D55" s="120" t="s">
        <v>83</v>
      </c>
      <c r="E55" s="119">
        <v>2005</v>
      </c>
      <c r="F55" s="119" t="s">
        <v>38</v>
      </c>
      <c r="G55" s="121" t="s">
        <v>132</v>
      </c>
      <c r="H55" s="122">
        <v>1.4756944444444446E-2</v>
      </c>
      <c r="I55" s="122">
        <v>6.0740740740740741E-2</v>
      </c>
      <c r="J55" s="122">
        <v>7.3113425925925915E-2</v>
      </c>
      <c r="K55" s="122">
        <v>2.8159722222222221E-2</v>
      </c>
      <c r="L55" s="122">
        <v>0.17677083333333332</v>
      </c>
      <c r="M55" s="122">
        <f t="shared" si="0"/>
        <v>1.8680555555555561E-2</v>
      </c>
      <c r="N55" s="128"/>
      <c r="O55" s="128"/>
      <c r="P55" s="126"/>
    </row>
    <row r="56" spans="1:16" s="79" customFormat="1" ht="26.25" customHeight="1" x14ac:dyDescent="0.2">
      <c r="A56" s="118">
        <v>34</v>
      </c>
      <c r="B56" s="119">
        <v>40</v>
      </c>
      <c r="C56" s="119">
        <v>10093065016</v>
      </c>
      <c r="D56" s="120" t="s">
        <v>84</v>
      </c>
      <c r="E56" s="119">
        <v>2006</v>
      </c>
      <c r="F56" s="119" t="s">
        <v>126</v>
      </c>
      <c r="G56" s="121" t="s">
        <v>128</v>
      </c>
      <c r="H56" s="122">
        <v>1.40625E-2</v>
      </c>
      <c r="I56" s="122">
        <v>5.9467592592592593E-2</v>
      </c>
      <c r="J56" s="122">
        <v>7.3888888888888893E-2</v>
      </c>
      <c r="K56" s="122">
        <v>2.9560185185185189E-2</v>
      </c>
      <c r="L56" s="122">
        <v>0.17697916666666666</v>
      </c>
      <c r="M56" s="122">
        <f t="shared" si="0"/>
        <v>1.8888888888888899E-2</v>
      </c>
      <c r="N56" s="128"/>
      <c r="O56" s="128"/>
      <c r="P56" s="126"/>
    </row>
    <row r="57" spans="1:16" s="79" customFormat="1" ht="26.25" customHeight="1" x14ac:dyDescent="0.2">
      <c r="A57" s="118">
        <v>35</v>
      </c>
      <c r="B57" s="119">
        <v>17</v>
      </c>
      <c r="C57" s="119">
        <v>10091970330</v>
      </c>
      <c r="D57" s="120" t="s">
        <v>85</v>
      </c>
      <c r="E57" s="119">
        <v>2007</v>
      </c>
      <c r="F57" s="119" t="s">
        <v>126</v>
      </c>
      <c r="G57" s="121" t="s">
        <v>133</v>
      </c>
      <c r="H57" s="122">
        <v>1.4907407407407406E-2</v>
      </c>
      <c r="I57" s="122">
        <v>6.3252314814814817E-2</v>
      </c>
      <c r="J57" s="122">
        <v>7.2048611111111105E-2</v>
      </c>
      <c r="K57" s="122">
        <v>2.9039351851851854E-2</v>
      </c>
      <c r="L57" s="122">
        <v>0.17924768518518519</v>
      </c>
      <c r="M57" s="122">
        <f t="shared" si="0"/>
        <v>2.115740740740743E-2</v>
      </c>
      <c r="N57" s="128"/>
      <c r="O57" s="128"/>
      <c r="P57" s="126"/>
    </row>
    <row r="58" spans="1:16" s="79" customFormat="1" ht="26.25" customHeight="1" x14ac:dyDescent="0.2">
      <c r="A58" s="118">
        <v>36</v>
      </c>
      <c r="B58" s="119">
        <v>43</v>
      </c>
      <c r="C58" s="128"/>
      <c r="D58" s="120" t="s">
        <v>86</v>
      </c>
      <c r="E58" s="119">
        <v>2007</v>
      </c>
      <c r="F58" s="119" t="s">
        <v>38</v>
      </c>
      <c r="G58" s="121" t="s">
        <v>130</v>
      </c>
      <c r="H58" s="122">
        <v>1.511574074074074E-2</v>
      </c>
      <c r="I58" s="122">
        <v>6.5335648148148143E-2</v>
      </c>
      <c r="J58" s="122">
        <v>7.1354166666666663E-2</v>
      </c>
      <c r="K58" s="122">
        <v>2.7453703703703702E-2</v>
      </c>
      <c r="L58" s="122">
        <v>0.17925925925925926</v>
      </c>
      <c r="M58" s="122">
        <f t="shared" si="0"/>
        <v>2.1168981481481497E-2</v>
      </c>
      <c r="N58" s="128"/>
      <c r="O58" s="128"/>
      <c r="P58" s="126"/>
    </row>
    <row r="59" spans="1:16" s="79" customFormat="1" ht="26.25" customHeight="1" x14ac:dyDescent="0.2">
      <c r="A59" s="118">
        <v>37</v>
      </c>
      <c r="B59" s="119">
        <v>1</v>
      </c>
      <c r="C59" s="119">
        <v>10104442611</v>
      </c>
      <c r="D59" s="120" t="s">
        <v>87</v>
      </c>
      <c r="E59" s="119">
        <v>2006</v>
      </c>
      <c r="F59" s="119" t="s">
        <v>126</v>
      </c>
      <c r="G59" s="121" t="s">
        <v>133</v>
      </c>
      <c r="H59" s="122">
        <v>1.40625E-2</v>
      </c>
      <c r="I59" s="122">
        <v>6.3159722222222228E-2</v>
      </c>
      <c r="J59" s="122">
        <v>7.3113425925925915E-2</v>
      </c>
      <c r="K59" s="122">
        <v>2.9039351851851854E-2</v>
      </c>
      <c r="L59" s="122">
        <v>0.17937499999999998</v>
      </c>
      <c r="M59" s="122">
        <f t="shared" si="0"/>
        <v>2.1284722222222219E-2</v>
      </c>
      <c r="N59" s="128"/>
      <c r="O59" s="128"/>
      <c r="P59" s="126"/>
    </row>
    <row r="60" spans="1:16" s="79" customFormat="1" ht="26.25" customHeight="1" x14ac:dyDescent="0.2">
      <c r="A60" s="118">
        <v>38</v>
      </c>
      <c r="B60" s="119">
        <v>36</v>
      </c>
      <c r="C60" s="119">
        <v>10083942871</v>
      </c>
      <c r="D60" s="120" t="s">
        <v>88</v>
      </c>
      <c r="E60" s="119">
        <v>2005</v>
      </c>
      <c r="F60" s="119" t="s">
        <v>37</v>
      </c>
      <c r="G60" s="121" t="s">
        <v>132</v>
      </c>
      <c r="H60" s="122">
        <v>1.4374999999999999E-2</v>
      </c>
      <c r="I60" s="122">
        <v>6.7384259259259269E-2</v>
      </c>
      <c r="J60" s="122">
        <v>7.1354166666666663E-2</v>
      </c>
      <c r="K60" s="122">
        <v>2.8159722222222221E-2</v>
      </c>
      <c r="L60" s="122">
        <v>0.18127314814814813</v>
      </c>
      <c r="M60" s="122">
        <f t="shared" si="0"/>
        <v>2.3182870370370368E-2</v>
      </c>
      <c r="N60" s="128"/>
      <c r="O60" s="128"/>
      <c r="P60" s="126"/>
    </row>
    <row r="61" spans="1:16" s="79" customFormat="1" ht="26.25" customHeight="1" x14ac:dyDescent="0.2">
      <c r="A61" s="118">
        <v>39</v>
      </c>
      <c r="B61" s="119">
        <v>16</v>
      </c>
      <c r="C61" s="119">
        <v>10091960832</v>
      </c>
      <c r="D61" s="120" t="s">
        <v>89</v>
      </c>
      <c r="E61" s="119">
        <v>2007</v>
      </c>
      <c r="F61" s="121" t="s">
        <v>90</v>
      </c>
      <c r="G61" s="121" t="s">
        <v>133</v>
      </c>
      <c r="H61" s="122">
        <v>1.5381944444444443E-2</v>
      </c>
      <c r="I61" s="122">
        <v>6.5335648148148143E-2</v>
      </c>
      <c r="J61" s="122">
        <v>7.2048611111111105E-2</v>
      </c>
      <c r="K61" s="122">
        <v>2.9039351851851854E-2</v>
      </c>
      <c r="L61" s="122">
        <v>0.18180555555555555</v>
      </c>
      <c r="M61" s="122">
        <f t="shared" si="0"/>
        <v>2.3715277777777793E-2</v>
      </c>
      <c r="N61" s="128"/>
      <c r="O61" s="128"/>
      <c r="P61" s="126"/>
    </row>
    <row r="62" spans="1:16" s="79" customFormat="1" ht="26.25" customHeight="1" x14ac:dyDescent="0.2">
      <c r="A62" s="118">
        <v>40</v>
      </c>
      <c r="B62" s="119">
        <v>45</v>
      </c>
      <c r="C62" s="128"/>
      <c r="D62" s="120" t="s">
        <v>91</v>
      </c>
      <c r="E62" s="119">
        <v>2007</v>
      </c>
      <c r="F62" s="119" t="s">
        <v>126</v>
      </c>
      <c r="G62" s="121" t="s">
        <v>130</v>
      </c>
      <c r="H62" s="122">
        <v>1.5266203703703705E-2</v>
      </c>
      <c r="I62" s="122">
        <v>6.5335648148148143E-2</v>
      </c>
      <c r="J62" s="122">
        <v>7.3888888888888893E-2</v>
      </c>
      <c r="K62" s="122">
        <v>2.7743055555555559E-2</v>
      </c>
      <c r="L62" s="122">
        <v>0.1822337962962963</v>
      </c>
      <c r="M62" s="122">
        <f t="shared" si="0"/>
        <v>2.4143518518518536E-2</v>
      </c>
      <c r="N62" s="128"/>
      <c r="O62" s="128"/>
      <c r="P62" s="126"/>
    </row>
    <row r="63" spans="1:16" s="79" customFormat="1" ht="26.25" customHeight="1" x14ac:dyDescent="0.2">
      <c r="A63" s="118">
        <v>41</v>
      </c>
      <c r="B63" s="119">
        <v>29</v>
      </c>
      <c r="C63" s="128"/>
      <c r="D63" s="120" t="s">
        <v>92</v>
      </c>
      <c r="E63" s="119">
        <v>2007</v>
      </c>
      <c r="F63" s="119" t="s">
        <v>126</v>
      </c>
      <c r="G63" s="121" t="s">
        <v>129</v>
      </c>
      <c r="H63" s="122">
        <v>1.5925925925925927E-2</v>
      </c>
      <c r="I63" s="122">
        <v>6.5972222222222224E-2</v>
      </c>
      <c r="J63" s="122">
        <v>7.1354166666666663E-2</v>
      </c>
      <c r="K63" s="122">
        <v>3.3379629629629634E-2</v>
      </c>
      <c r="L63" s="122">
        <v>0.18663194444444445</v>
      </c>
      <c r="M63" s="122">
        <f t="shared" si="0"/>
        <v>2.8541666666666687E-2</v>
      </c>
      <c r="N63" s="128"/>
      <c r="O63" s="128"/>
      <c r="P63" s="126"/>
    </row>
    <row r="64" spans="1:16" s="79" customFormat="1" ht="26.25" customHeight="1" x14ac:dyDescent="0.2">
      <c r="A64" s="118">
        <v>42</v>
      </c>
      <c r="B64" s="119">
        <v>18</v>
      </c>
      <c r="C64" s="119">
        <v>10113019835</v>
      </c>
      <c r="D64" s="120" t="s">
        <v>93</v>
      </c>
      <c r="E64" s="119">
        <v>2007</v>
      </c>
      <c r="F64" s="119" t="s">
        <v>126</v>
      </c>
      <c r="G64" s="121" t="s">
        <v>133</v>
      </c>
      <c r="H64" s="122">
        <v>1.5127314814814816E-2</v>
      </c>
      <c r="I64" s="122">
        <v>6.8078703703703711E-2</v>
      </c>
      <c r="J64" s="122">
        <v>7.4699074074074071E-2</v>
      </c>
      <c r="K64" s="122">
        <v>2.9548611111111109E-2</v>
      </c>
      <c r="L64" s="122">
        <v>0.18745370370370371</v>
      </c>
      <c r="M64" s="122">
        <f t="shared" si="0"/>
        <v>2.9363425925925946E-2</v>
      </c>
      <c r="N64" s="128"/>
      <c r="O64" s="128"/>
      <c r="P64" s="126"/>
    </row>
    <row r="65" spans="1:16" s="79" customFormat="1" ht="26.25" customHeight="1" x14ac:dyDescent="0.2">
      <c r="A65" s="118">
        <v>43</v>
      </c>
      <c r="B65" s="119">
        <v>21</v>
      </c>
      <c r="C65" s="128"/>
      <c r="D65" s="120" t="s">
        <v>94</v>
      </c>
      <c r="E65" s="119">
        <v>2006</v>
      </c>
      <c r="F65" s="121" t="s">
        <v>90</v>
      </c>
      <c r="G65" s="121" t="s">
        <v>133</v>
      </c>
      <c r="H65" s="122">
        <v>1.5717592592592592E-2</v>
      </c>
      <c r="I65" s="122">
        <v>6.8078703703703711E-2</v>
      </c>
      <c r="J65" s="122">
        <v>7.3888888888888893E-2</v>
      </c>
      <c r="K65" s="122">
        <v>3.1736111111111111E-2</v>
      </c>
      <c r="L65" s="122">
        <v>0.18942129629629631</v>
      </c>
      <c r="M65" s="122">
        <f t="shared" si="0"/>
        <v>3.133101851851855E-2</v>
      </c>
      <c r="N65" s="128"/>
      <c r="O65" s="128"/>
      <c r="P65" s="126"/>
    </row>
    <row r="66" spans="1:16" s="79" customFormat="1" ht="26.25" customHeight="1" x14ac:dyDescent="0.2">
      <c r="A66" s="118">
        <v>44</v>
      </c>
      <c r="B66" s="119">
        <v>27</v>
      </c>
      <c r="C66" s="128"/>
      <c r="D66" s="120" t="s">
        <v>95</v>
      </c>
      <c r="E66" s="119">
        <v>2005</v>
      </c>
      <c r="F66" s="121" t="s">
        <v>90</v>
      </c>
      <c r="G66" s="121" t="s">
        <v>133</v>
      </c>
      <c r="H66" s="122">
        <v>1.53125E-2</v>
      </c>
      <c r="I66" s="122">
        <v>6.5335648148148143E-2</v>
      </c>
      <c r="J66" s="122">
        <v>7.4699074074074071E-2</v>
      </c>
      <c r="K66" s="122">
        <v>3.5671296296296298E-2</v>
      </c>
      <c r="L66" s="122">
        <v>0.1910185185185185</v>
      </c>
      <c r="M66" s="122">
        <f t="shared" si="0"/>
        <v>3.2928240740740744E-2</v>
      </c>
      <c r="N66" s="128"/>
      <c r="O66" s="128"/>
      <c r="P66" s="126"/>
    </row>
    <row r="67" spans="1:16" s="79" customFormat="1" ht="26.25" customHeight="1" x14ac:dyDescent="0.2">
      <c r="A67" s="118">
        <v>45</v>
      </c>
      <c r="B67" s="119">
        <v>15</v>
      </c>
      <c r="C67" s="119">
        <v>10092399150</v>
      </c>
      <c r="D67" s="120" t="s">
        <v>96</v>
      </c>
      <c r="E67" s="119">
        <v>2007</v>
      </c>
      <c r="F67" s="121" t="s">
        <v>90</v>
      </c>
      <c r="G67" s="121" t="s">
        <v>133</v>
      </c>
      <c r="H67" s="122">
        <v>1.5300925925925926E-2</v>
      </c>
      <c r="I67" s="122">
        <v>6.6689814814814813E-2</v>
      </c>
      <c r="J67" s="122">
        <v>7.2048611111111105E-2</v>
      </c>
      <c r="K67" s="122">
        <v>3.7094907407407403E-2</v>
      </c>
      <c r="L67" s="122">
        <v>0.19113425925925928</v>
      </c>
      <c r="M67" s="122">
        <f t="shared" si="0"/>
        <v>3.3043981481481521E-2</v>
      </c>
      <c r="N67" s="128"/>
      <c r="O67" s="128"/>
      <c r="P67" s="126"/>
    </row>
    <row r="68" spans="1:16" s="79" customFormat="1" ht="26.25" customHeight="1" x14ac:dyDescent="0.2">
      <c r="A68" s="118">
        <v>46</v>
      </c>
      <c r="B68" s="119">
        <v>31</v>
      </c>
      <c r="C68" s="119">
        <v>10116165059</v>
      </c>
      <c r="D68" s="120" t="s">
        <v>97</v>
      </c>
      <c r="E68" s="119">
        <v>2005</v>
      </c>
      <c r="F68" s="119" t="s">
        <v>38</v>
      </c>
      <c r="G68" s="121" t="s">
        <v>133</v>
      </c>
      <c r="H68" s="122">
        <v>1.6076388888888887E-2</v>
      </c>
      <c r="I68" s="122">
        <v>6.8078703703703711E-2</v>
      </c>
      <c r="J68" s="122">
        <v>7.4699074074074071E-2</v>
      </c>
      <c r="K68" s="122">
        <v>3.3101851851851848E-2</v>
      </c>
      <c r="L68" s="122">
        <v>0.19195601851851851</v>
      </c>
      <c r="M68" s="122">
        <f t="shared" si="0"/>
        <v>3.3865740740740752E-2</v>
      </c>
      <c r="N68" s="128"/>
      <c r="O68" s="128"/>
      <c r="P68" s="126"/>
    </row>
    <row r="69" spans="1:16" s="79" customFormat="1" ht="26.25" customHeight="1" x14ac:dyDescent="0.2">
      <c r="A69" s="118">
        <v>47</v>
      </c>
      <c r="B69" s="119">
        <v>32</v>
      </c>
      <c r="C69" s="119">
        <v>10116266103</v>
      </c>
      <c r="D69" s="120" t="s">
        <v>98</v>
      </c>
      <c r="E69" s="119">
        <v>2007</v>
      </c>
      <c r="F69" s="121" t="s">
        <v>90</v>
      </c>
      <c r="G69" s="121" t="s">
        <v>129</v>
      </c>
      <c r="H69" s="122">
        <v>1.7569444444444447E-2</v>
      </c>
      <c r="I69" s="122">
        <v>6.6689814814814813E-2</v>
      </c>
      <c r="J69" s="122">
        <v>7.3113425925925915E-2</v>
      </c>
      <c r="K69" s="122">
        <v>3.4722222222222224E-2</v>
      </c>
      <c r="L69" s="122">
        <v>0.19209490740740742</v>
      </c>
      <c r="M69" s="122">
        <f t="shared" si="0"/>
        <v>3.4004629629629662E-2</v>
      </c>
      <c r="N69" s="128"/>
      <c r="O69" s="128"/>
      <c r="P69" s="126"/>
    </row>
    <row r="70" spans="1:16" s="79" customFormat="1" ht="26.25" customHeight="1" x14ac:dyDescent="0.2">
      <c r="A70" s="118">
        <v>48</v>
      </c>
      <c r="B70" s="119">
        <v>22</v>
      </c>
      <c r="C70" s="119">
        <v>10113932443</v>
      </c>
      <c r="D70" s="120" t="s">
        <v>99</v>
      </c>
      <c r="E70" s="119">
        <v>2006</v>
      </c>
      <c r="F70" s="121" t="s">
        <v>90</v>
      </c>
      <c r="G70" s="121" t="s">
        <v>133</v>
      </c>
      <c r="H70" s="122">
        <v>1.6932870370370369E-2</v>
      </c>
      <c r="I70" s="122">
        <v>6.9502314814814822E-2</v>
      </c>
      <c r="J70" s="122">
        <v>7.4699074074074071E-2</v>
      </c>
      <c r="K70" s="122">
        <v>3.1736111111111111E-2</v>
      </c>
      <c r="L70" s="122">
        <v>0.19287037037037036</v>
      </c>
      <c r="M70" s="122">
        <f t="shared" si="0"/>
        <v>3.4780092592592599E-2</v>
      </c>
      <c r="N70" s="128"/>
      <c r="O70" s="128"/>
      <c r="P70" s="126"/>
    </row>
    <row r="71" spans="1:16" s="79" customFormat="1" ht="26.25" customHeight="1" x14ac:dyDescent="0.2">
      <c r="A71" s="118">
        <v>49</v>
      </c>
      <c r="B71" s="119">
        <v>20</v>
      </c>
      <c r="C71" s="128"/>
      <c r="D71" s="120" t="s">
        <v>100</v>
      </c>
      <c r="E71" s="119">
        <v>2006</v>
      </c>
      <c r="F71" s="121" t="s">
        <v>90</v>
      </c>
      <c r="G71" s="121" t="s">
        <v>133</v>
      </c>
      <c r="H71" s="122">
        <v>1.6064814814814813E-2</v>
      </c>
      <c r="I71" s="122">
        <v>6.7384259259259269E-2</v>
      </c>
      <c r="J71" s="122">
        <v>7.3888888888888893E-2</v>
      </c>
      <c r="K71" s="122">
        <v>3.5671296296296298E-2</v>
      </c>
      <c r="L71" s="122">
        <v>0.19300925925925927</v>
      </c>
      <c r="M71" s="122">
        <f t="shared" si="0"/>
        <v>3.4918981481481509E-2</v>
      </c>
      <c r="N71" s="128"/>
      <c r="O71" s="128"/>
      <c r="P71" s="126"/>
    </row>
    <row r="72" spans="1:16" s="79" customFormat="1" ht="26.25" customHeight="1" x14ac:dyDescent="0.2">
      <c r="A72" s="118">
        <v>50</v>
      </c>
      <c r="B72" s="119">
        <v>30</v>
      </c>
      <c r="C72" s="128"/>
      <c r="D72" s="120" t="s">
        <v>101</v>
      </c>
      <c r="E72" s="119">
        <v>2007</v>
      </c>
      <c r="F72" s="119" t="s">
        <v>126</v>
      </c>
      <c r="G72" s="121" t="s">
        <v>129</v>
      </c>
      <c r="H72" s="122">
        <v>1.6631944444444446E-2</v>
      </c>
      <c r="I72" s="122">
        <v>6.8078703703703711E-2</v>
      </c>
      <c r="J72" s="122">
        <v>7.3888888888888893E-2</v>
      </c>
      <c r="K72" s="122">
        <v>3.4722222222222224E-2</v>
      </c>
      <c r="L72" s="122">
        <v>0.19332175925925923</v>
      </c>
      <c r="M72" s="122">
        <f t="shared" si="0"/>
        <v>3.5231481481481475E-2</v>
      </c>
      <c r="N72" s="128"/>
      <c r="O72" s="128"/>
      <c r="P72" s="126"/>
    </row>
    <row r="73" spans="1:16" s="79" customFormat="1" ht="26.25" customHeight="1" x14ac:dyDescent="0.2">
      <c r="A73" s="118">
        <v>51</v>
      </c>
      <c r="B73" s="119">
        <v>11</v>
      </c>
      <c r="C73" s="119">
        <v>10113103596</v>
      </c>
      <c r="D73" s="120" t="s">
        <v>102</v>
      </c>
      <c r="E73" s="119">
        <v>2007</v>
      </c>
      <c r="F73" s="121" t="s">
        <v>90</v>
      </c>
      <c r="G73" s="121" t="s">
        <v>133</v>
      </c>
      <c r="H73" s="122">
        <v>1.6793981481481483E-2</v>
      </c>
      <c r="I73" s="122">
        <v>6.8078703703703711E-2</v>
      </c>
      <c r="J73" s="122">
        <v>7.5509259259259262E-2</v>
      </c>
      <c r="K73" s="122">
        <v>3.4155092592592591E-2</v>
      </c>
      <c r="L73" s="122">
        <v>0.19453703703703704</v>
      </c>
      <c r="M73" s="122">
        <f t="shared" si="0"/>
        <v>3.6446759259259276E-2</v>
      </c>
      <c r="N73" s="128"/>
      <c r="O73" s="128"/>
      <c r="P73" s="126"/>
    </row>
    <row r="74" spans="1:16" s="79" customFormat="1" ht="26.25" customHeight="1" x14ac:dyDescent="0.2">
      <c r="A74" s="118">
        <v>52</v>
      </c>
      <c r="B74" s="119">
        <v>14</v>
      </c>
      <c r="C74" s="119">
        <v>10112948400</v>
      </c>
      <c r="D74" s="120" t="s">
        <v>103</v>
      </c>
      <c r="E74" s="119">
        <v>2007</v>
      </c>
      <c r="F74" s="121" t="s">
        <v>90</v>
      </c>
      <c r="G74" s="121" t="s">
        <v>133</v>
      </c>
      <c r="H74" s="122">
        <v>1.8275462962962962E-2</v>
      </c>
      <c r="I74" s="122">
        <v>7.0196759259259264E-2</v>
      </c>
      <c r="J74" s="122">
        <v>7.631944444444444E-2</v>
      </c>
      <c r="K74" s="122">
        <v>3.1736111111111111E-2</v>
      </c>
      <c r="L74" s="122">
        <v>0.19652777777777777</v>
      </c>
      <c r="M74" s="122">
        <f t="shared" si="0"/>
        <v>3.8437500000000013E-2</v>
      </c>
      <c r="N74" s="128"/>
      <c r="O74" s="128"/>
      <c r="P74" s="126"/>
    </row>
    <row r="75" spans="1:16" s="79" customFormat="1" ht="26.25" customHeight="1" x14ac:dyDescent="0.2">
      <c r="A75" s="118">
        <v>53</v>
      </c>
      <c r="B75" s="119">
        <v>10</v>
      </c>
      <c r="C75" s="119">
        <v>10112969820</v>
      </c>
      <c r="D75" s="120" t="s">
        <v>104</v>
      </c>
      <c r="E75" s="119">
        <v>2007</v>
      </c>
      <c r="F75" s="121" t="s">
        <v>90</v>
      </c>
      <c r="G75" s="121" t="s">
        <v>133</v>
      </c>
      <c r="H75" s="122">
        <v>1.7685185185185182E-2</v>
      </c>
      <c r="I75" s="122">
        <v>6.9502314814814822E-2</v>
      </c>
      <c r="J75" s="122">
        <v>7.4699074074074071E-2</v>
      </c>
      <c r="K75" s="122">
        <v>3.5671296296296298E-2</v>
      </c>
      <c r="L75" s="122">
        <v>0.19755787037037034</v>
      </c>
      <c r="M75" s="122">
        <f t="shared" si="0"/>
        <v>3.9467592592592582E-2</v>
      </c>
      <c r="N75" s="128"/>
      <c r="O75" s="128"/>
      <c r="P75" s="126"/>
    </row>
    <row r="76" spans="1:16" s="79" customFormat="1" ht="26.25" customHeight="1" x14ac:dyDescent="0.2">
      <c r="A76" s="118">
        <v>54</v>
      </c>
      <c r="B76" s="119">
        <v>24</v>
      </c>
      <c r="C76" s="119">
        <v>10116365123</v>
      </c>
      <c r="D76" s="120" t="s">
        <v>105</v>
      </c>
      <c r="E76" s="119">
        <v>2007</v>
      </c>
      <c r="F76" s="121" t="s">
        <v>90</v>
      </c>
      <c r="G76" s="121" t="s">
        <v>133</v>
      </c>
      <c r="H76" s="122">
        <v>1.8645833333333334E-2</v>
      </c>
      <c r="I76" s="122">
        <v>7.0196759259259264E-2</v>
      </c>
      <c r="J76" s="122">
        <v>7.631944444444444E-2</v>
      </c>
      <c r="K76" s="122">
        <v>3.3101851851851848E-2</v>
      </c>
      <c r="L76" s="122">
        <v>0.19826388888888888</v>
      </c>
      <c r="M76" s="122">
        <f t="shared" si="0"/>
        <v>4.0173611111111118E-2</v>
      </c>
      <c r="N76" s="128"/>
      <c r="O76" s="128"/>
      <c r="P76" s="126"/>
    </row>
    <row r="77" spans="1:16" s="79" customFormat="1" ht="26.25" customHeight="1" x14ac:dyDescent="0.2">
      <c r="A77" s="118">
        <v>55</v>
      </c>
      <c r="B77" s="119">
        <v>19</v>
      </c>
      <c r="C77" s="128"/>
      <c r="D77" s="120" t="s">
        <v>106</v>
      </c>
      <c r="E77" s="119">
        <v>2007</v>
      </c>
      <c r="F77" s="121" t="s">
        <v>90</v>
      </c>
      <c r="G77" s="121" t="s">
        <v>133</v>
      </c>
      <c r="H77" s="122">
        <v>2.0416666666666666E-2</v>
      </c>
      <c r="I77" s="122">
        <v>7.0196759259259264E-2</v>
      </c>
      <c r="J77" s="122">
        <v>7.631944444444444E-2</v>
      </c>
      <c r="K77" s="122">
        <v>3.1736111111111111E-2</v>
      </c>
      <c r="L77" s="122">
        <v>0.19866898148148149</v>
      </c>
      <c r="M77" s="122">
        <f t="shared" si="0"/>
        <v>4.0578703703703728E-2</v>
      </c>
      <c r="N77" s="128"/>
      <c r="O77" s="128"/>
      <c r="P77" s="126"/>
    </row>
    <row r="78" spans="1:16" s="79" customFormat="1" ht="26.25" customHeight="1" x14ac:dyDescent="0.2">
      <c r="A78" s="118">
        <v>56</v>
      </c>
      <c r="B78" s="119">
        <v>25</v>
      </c>
      <c r="C78" s="128"/>
      <c r="D78" s="120" t="s">
        <v>107</v>
      </c>
      <c r="E78" s="119">
        <v>2007</v>
      </c>
      <c r="F78" s="121" t="s">
        <v>90</v>
      </c>
      <c r="G78" s="121" t="s">
        <v>133</v>
      </c>
      <c r="H78" s="122">
        <v>1.6863425925925928E-2</v>
      </c>
      <c r="I78" s="122">
        <v>6.8773148148148153E-2</v>
      </c>
      <c r="J78" s="122">
        <v>7.4699074074074071E-2</v>
      </c>
      <c r="K78" s="122">
        <v>3.8773148148148147E-2</v>
      </c>
      <c r="L78" s="122">
        <v>0.1991087962962963</v>
      </c>
      <c r="M78" s="122">
        <f t="shared" si="0"/>
        <v>4.1018518518518537E-2</v>
      </c>
      <c r="N78" s="128"/>
      <c r="O78" s="128"/>
      <c r="P78" s="126"/>
    </row>
    <row r="79" spans="1:16" s="79" customFormat="1" ht="26.25" customHeight="1" x14ac:dyDescent="0.2">
      <c r="A79" s="118">
        <v>57</v>
      </c>
      <c r="B79" s="119">
        <v>23</v>
      </c>
      <c r="C79" s="119">
        <v>10113978519</v>
      </c>
      <c r="D79" s="120" t="s">
        <v>108</v>
      </c>
      <c r="E79" s="119">
        <v>2007</v>
      </c>
      <c r="F79" s="121" t="s">
        <v>90</v>
      </c>
      <c r="G79" s="121" t="s">
        <v>133</v>
      </c>
      <c r="H79" s="122">
        <v>1.6909722222222225E-2</v>
      </c>
      <c r="I79" s="122">
        <v>6.8773148148148153E-2</v>
      </c>
      <c r="J79" s="122">
        <v>7.4699074074074071E-2</v>
      </c>
      <c r="K79" s="122">
        <v>3.8773148148148147E-2</v>
      </c>
      <c r="L79" s="122">
        <v>0.19915509259259259</v>
      </c>
      <c r="M79" s="122">
        <f t="shared" si="0"/>
        <v>4.1064814814814832E-2</v>
      </c>
      <c r="N79" s="128"/>
      <c r="O79" s="128"/>
      <c r="P79" s="126"/>
    </row>
    <row r="80" spans="1:16" s="79" customFormat="1" ht="26.25" customHeight="1" x14ac:dyDescent="0.2">
      <c r="A80" s="118">
        <v>58</v>
      </c>
      <c r="B80" s="119">
        <v>13</v>
      </c>
      <c r="C80" s="119">
        <v>10113511606</v>
      </c>
      <c r="D80" s="120" t="s">
        <v>109</v>
      </c>
      <c r="E80" s="119">
        <v>2007</v>
      </c>
      <c r="F80" s="121" t="s">
        <v>90</v>
      </c>
      <c r="G80" s="121" t="s">
        <v>133</v>
      </c>
      <c r="H80" s="122">
        <v>1.7789351851851851E-2</v>
      </c>
      <c r="I80" s="122">
        <v>6.8773148148148153E-2</v>
      </c>
      <c r="J80" s="122">
        <v>7.4699074074074071E-2</v>
      </c>
      <c r="K80" s="122">
        <v>4.7303240740740743E-2</v>
      </c>
      <c r="L80" s="122">
        <v>0.20856481481481481</v>
      </c>
      <c r="M80" s="122">
        <f t="shared" si="0"/>
        <v>5.0474537037037054E-2</v>
      </c>
      <c r="N80" s="128"/>
      <c r="O80" s="128"/>
      <c r="P80" s="126"/>
    </row>
    <row r="81" spans="1:16" s="79" customFormat="1" ht="26.25" customHeight="1" x14ac:dyDescent="0.2">
      <c r="A81" s="118">
        <v>59</v>
      </c>
      <c r="B81" s="119">
        <v>73</v>
      </c>
      <c r="C81" s="128"/>
      <c r="D81" s="120" t="s">
        <v>110</v>
      </c>
      <c r="E81" s="119">
        <v>2006</v>
      </c>
      <c r="F81" s="119" t="s">
        <v>37</v>
      </c>
      <c r="G81" s="121" t="s">
        <v>134</v>
      </c>
      <c r="H81" s="122">
        <v>2.1006944444444443E-2</v>
      </c>
      <c r="I81" s="122">
        <v>7.0949074074074067E-2</v>
      </c>
      <c r="J81" s="122">
        <v>7.6516203703703697E-2</v>
      </c>
      <c r="K81" s="122">
        <v>4.7511574074074074E-2</v>
      </c>
      <c r="L81" s="122">
        <v>0.2159837962962963</v>
      </c>
      <c r="M81" s="122">
        <f t="shared" si="0"/>
        <v>5.7893518518518539E-2</v>
      </c>
      <c r="N81" s="128"/>
      <c r="O81" s="128"/>
      <c r="P81" s="126"/>
    </row>
    <row r="82" spans="1:16" s="79" customFormat="1" ht="26.25" customHeight="1" x14ac:dyDescent="0.2">
      <c r="A82" s="118">
        <v>60</v>
      </c>
      <c r="B82" s="119">
        <v>65</v>
      </c>
      <c r="C82" s="119">
        <v>10092633667</v>
      </c>
      <c r="D82" s="120" t="s">
        <v>111</v>
      </c>
      <c r="E82" s="119">
        <v>2005</v>
      </c>
      <c r="F82" s="121" t="s">
        <v>34</v>
      </c>
      <c r="G82" s="121" t="s">
        <v>131</v>
      </c>
      <c r="H82" s="122">
        <v>2.0949074074074075E-2</v>
      </c>
      <c r="I82" s="122">
        <v>7.0949074074074067E-2</v>
      </c>
      <c r="J82" s="122">
        <v>7.6516203703703697E-2</v>
      </c>
      <c r="K82" s="122">
        <v>4.7766203703703707E-2</v>
      </c>
      <c r="L82" s="122">
        <v>0.21618055555555557</v>
      </c>
      <c r="M82" s="122">
        <f t="shared" si="0"/>
        <v>5.809027777777781E-2</v>
      </c>
      <c r="N82" s="128"/>
      <c r="O82" s="128"/>
      <c r="P82" s="126"/>
    </row>
    <row r="83" spans="1:16" s="79" customFormat="1" ht="26.25" customHeight="1" x14ac:dyDescent="0.2">
      <c r="A83" s="118">
        <v>61</v>
      </c>
      <c r="B83" s="119">
        <v>75</v>
      </c>
      <c r="C83" s="128"/>
      <c r="D83" s="120" t="s">
        <v>112</v>
      </c>
      <c r="E83" s="119">
        <v>2007</v>
      </c>
      <c r="F83" s="121" t="s">
        <v>127</v>
      </c>
      <c r="G83" s="121" t="s">
        <v>134</v>
      </c>
      <c r="H83" s="122">
        <v>2.1122685185185185E-2</v>
      </c>
      <c r="I83" s="122">
        <v>7.0949074074074067E-2</v>
      </c>
      <c r="J83" s="122">
        <v>7.6793981481481477E-2</v>
      </c>
      <c r="K83" s="122">
        <v>4.7511574074074074E-2</v>
      </c>
      <c r="L83" s="122">
        <v>0.21637731481481481</v>
      </c>
      <c r="M83" s="122">
        <f t="shared" si="0"/>
        <v>5.8287037037037054E-2</v>
      </c>
      <c r="N83" s="128"/>
      <c r="O83" s="128"/>
      <c r="P83" s="126"/>
    </row>
    <row r="84" spans="1:16" s="79" customFormat="1" ht="26.25" customHeight="1" x14ac:dyDescent="0.2">
      <c r="A84" s="118">
        <v>62</v>
      </c>
      <c r="B84" s="119">
        <v>77</v>
      </c>
      <c r="C84" s="128"/>
      <c r="D84" s="120" t="s">
        <v>113</v>
      </c>
      <c r="E84" s="119">
        <v>2005</v>
      </c>
      <c r="F84" s="121" t="s">
        <v>34</v>
      </c>
      <c r="G84" s="121" t="s">
        <v>134</v>
      </c>
      <c r="H84" s="122">
        <v>2.1238425925925924E-2</v>
      </c>
      <c r="I84" s="122">
        <v>7.0949074074074067E-2</v>
      </c>
      <c r="J84" s="122">
        <v>7.6793981481481477E-2</v>
      </c>
      <c r="K84" s="122">
        <v>4.7511574074074074E-2</v>
      </c>
      <c r="L84" s="122">
        <v>0.21649305555555556</v>
      </c>
      <c r="M84" s="122">
        <f t="shared" si="0"/>
        <v>5.8402777777777803E-2</v>
      </c>
      <c r="N84" s="128"/>
      <c r="O84" s="128"/>
      <c r="P84" s="126"/>
    </row>
    <row r="85" spans="1:16" s="79" customFormat="1" ht="26.25" customHeight="1" x14ac:dyDescent="0.2">
      <c r="A85" s="118">
        <v>63</v>
      </c>
      <c r="B85" s="119">
        <v>67</v>
      </c>
      <c r="C85" s="119">
        <v>10093909522</v>
      </c>
      <c r="D85" s="120" t="s">
        <v>114</v>
      </c>
      <c r="E85" s="119">
        <v>2005</v>
      </c>
      <c r="F85" s="121" t="s">
        <v>34</v>
      </c>
      <c r="G85" s="121" t="s">
        <v>131</v>
      </c>
      <c r="H85" s="122">
        <v>2.1064814814814814E-2</v>
      </c>
      <c r="I85" s="122">
        <v>7.0949074074074067E-2</v>
      </c>
      <c r="J85" s="122">
        <v>7.6793981481481477E-2</v>
      </c>
      <c r="K85" s="122">
        <v>4.7766203703703707E-2</v>
      </c>
      <c r="L85" s="122">
        <v>0.21657407407407406</v>
      </c>
      <c r="M85" s="122">
        <f t="shared" si="0"/>
        <v>5.8483796296296298E-2</v>
      </c>
      <c r="N85" s="128"/>
      <c r="O85" s="128"/>
      <c r="P85" s="126"/>
    </row>
    <row r="86" spans="1:16" s="79" customFormat="1" ht="26.25" customHeight="1" x14ac:dyDescent="0.2">
      <c r="A86" s="118">
        <v>64</v>
      </c>
      <c r="B86" s="119">
        <v>72</v>
      </c>
      <c r="C86" s="128"/>
      <c r="D86" s="120" t="s">
        <v>115</v>
      </c>
      <c r="E86" s="119">
        <v>2005</v>
      </c>
      <c r="F86" s="119" t="s">
        <v>38</v>
      </c>
      <c r="G86" s="121" t="s">
        <v>134</v>
      </c>
      <c r="H86" s="122">
        <v>2.1354166666666664E-2</v>
      </c>
      <c r="I86" s="122">
        <v>7.0949074074074067E-2</v>
      </c>
      <c r="J86" s="122">
        <v>7.6793981481481477E-2</v>
      </c>
      <c r="K86" s="122">
        <v>4.7511574074074074E-2</v>
      </c>
      <c r="L86" s="122">
        <v>0.21660879629629629</v>
      </c>
      <c r="M86" s="122">
        <f t="shared" si="0"/>
        <v>5.8518518518518525E-2</v>
      </c>
      <c r="N86" s="128"/>
      <c r="O86" s="128"/>
      <c r="P86" s="126"/>
    </row>
    <row r="87" spans="1:16" s="79" customFormat="1" ht="26.25" customHeight="1" x14ac:dyDescent="0.2">
      <c r="A87" s="118">
        <v>65</v>
      </c>
      <c r="B87" s="119">
        <v>69</v>
      </c>
      <c r="C87" s="119">
        <v>10114605783</v>
      </c>
      <c r="D87" s="120" t="s">
        <v>116</v>
      </c>
      <c r="E87" s="119">
        <v>2006</v>
      </c>
      <c r="F87" s="119" t="s">
        <v>37</v>
      </c>
      <c r="G87" s="121" t="s">
        <v>131</v>
      </c>
      <c r="H87" s="122">
        <v>2.1180555555555553E-2</v>
      </c>
      <c r="I87" s="122">
        <v>7.0949074074074067E-2</v>
      </c>
      <c r="J87" s="122">
        <v>7.6793981481481477E-2</v>
      </c>
      <c r="K87" s="122">
        <v>4.7766203703703707E-2</v>
      </c>
      <c r="L87" s="122">
        <v>0.21668981481481484</v>
      </c>
      <c r="M87" s="122">
        <f t="shared" si="0"/>
        <v>5.8599537037037075E-2</v>
      </c>
      <c r="N87" s="128"/>
      <c r="O87" s="128"/>
      <c r="P87" s="126"/>
    </row>
    <row r="88" spans="1:16" s="79" customFormat="1" ht="26.25" customHeight="1" x14ac:dyDescent="0.2">
      <c r="A88" s="118">
        <v>66</v>
      </c>
      <c r="B88" s="119">
        <v>74</v>
      </c>
      <c r="C88" s="128"/>
      <c r="D88" s="120" t="s">
        <v>117</v>
      </c>
      <c r="E88" s="119">
        <v>2005</v>
      </c>
      <c r="F88" s="119" t="s">
        <v>37</v>
      </c>
      <c r="G88" s="121" t="s">
        <v>134</v>
      </c>
      <c r="H88" s="122">
        <v>2.146990740740741E-2</v>
      </c>
      <c r="I88" s="122">
        <v>7.1296296296296288E-2</v>
      </c>
      <c r="J88" s="122">
        <v>7.6793981481481477E-2</v>
      </c>
      <c r="K88" s="122">
        <v>4.7511574074074074E-2</v>
      </c>
      <c r="L88" s="122">
        <v>0.21707175925925926</v>
      </c>
      <c r="M88" s="122">
        <f t="shared" si="0"/>
        <v>5.8981481481481496E-2</v>
      </c>
      <c r="N88" s="128"/>
      <c r="O88" s="128"/>
      <c r="P88" s="126"/>
    </row>
    <row r="89" spans="1:16" s="79" customFormat="1" ht="26.25" customHeight="1" x14ac:dyDescent="0.2">
      <c r="A89" s="118">
        <v>67</v>
      </c>
      <c r="B89" s="119">
        <v>76</v>
      </c>
      <c r="C89" s="128"/>
      <c r="D89" s="120" t="s">
        <v>118</v>
      </c>
      <c r="E89" s="119">
        <v>2007</v>
      </c>
      <c r="F89" s="121" t="s">
        <v>127</v>
      </c>
      <c r="G89" s="121" t="s">
        <v>134</v>
      </c>
      <c r="H89" s="122">
        <v>2.1585648148148145E-2</v>
      </c>
      <c r="I89" s="122">
        <v>7.1296296296296288E-2</v>
      </c>
      <c r="J89" s="122">
        <v>7.6793981481481477E-2</v>
      </c>
      <c r="K89" s="122">
        <v>4.7511574074074074E-2</v>
      </c>
      <c r="L89" s="122">
        <v>0.21718750000000001</v>
      </c>
      <c r="M89" s="122">
        <f t="shared" si="0"/>
        <v>5.9097222222222245E-2</v>
      </c>
      <c r="N89" s="128"/>
      <c r="O89" s="128"/>
      <c r="P89" s="126"/>
    </row>
    <row r="90" spans="1:16" s="79" customFormat="1" ht="26.25" customHeight="1" x14ac:dyDescent="0.2">
      <c r="A90" s="118">
        <v>68</v>
      </c>
      <c r="B90" s="119">
        <v>66</v>
      </c>
      <c r="C90" s="119">
        <v>10092632556</v>
      </c>
      <c r="D90" s="120" t="s">
        <v>119</v>
      </c>
      <c r="E90" s="119">
        <v>2005</v>
      </c>
      <c r="F90" s="121" t="s">
        <v>34</v>
      </c>
      <c r="G90" s="121" t="s">
        <v>131</v>
      </c>
      <c r="H90" s="122">
        <v>2.1412037037037035E-2</v>
      </c>
      <c r="I90" s="122">
        <v>7.1296296296296288E-2</v>
      </c>
      <c r="J90" s="122">
        <v>7.6793981481481477E-2</v>
      </c>
      <c r="K90" s="122">
        <v>4.7766203703703707E-2</v>
      </c>
      <c r="L90" s="122">
        <v>0.2172685185185185</v>
      </c>
      <c r="M90" s="122">
        <f t="shared" ref="M90:M92" si="1">L90-$L$23</f>
        <v>5.917824074074074E-2</v>
      </c>
      <c r="N90" s="128"/>
      <c r="O90" s="128"/>
      <c r="P90" s="126"/>
    </row>
    <row r="91" spans="1:16" s="79" customFormat="1" ht="26.25" customHeight="1" x14ac:dyDescent="0.2">
      <c r="A91" s="118">
        <v>69</v>
      </c>
      <c r="B91" s="119">
        <v>68</v>
      </c>
      <c r="C91" s="119">
        <v>10093597809</v>
      </c>
      <c r="D91" s="120" t="s">
        <v>120</v>
      </c>
      <c r="E91" s="119">
        <v>2005</v>
      </c>
      <c r="F91" s="121" t="s">
        <v>34</v>
      </c>
      <c r="G91" s="121" t="s">
        <v>131</v>
      </c>
      <c r="H91" s="122">
        <v>2.1527777777777781E-2</v>
      </c>
      <c r="I91" s="122">
        <v>7.1296296296296288E-2</v>
      </c>
      <c r="J91" s="122">
        <v>7.6793981481481477E-2</v>
      </c>
      <c r="K91" s="122">
        <v>4.7766203703703707E-2</v>
      </c>
      <c r="L91" s="122">
        <v>0.21738425925925928</v>
      </c>
      <c r="M91" s="122">
        <f t="shared" si="1"/>
        <v>5.9293981481481517E-2</v>
      </c>
      <c r="N91" s="128"/>
      <c r="O91" s="128"/>
      <c r="P91" s="126"/>
    </row>
    <row r="92" spans="1:16" s="79" customFormat="1" ht="26.25" customHeight="1" x14ac:dyDescent="0.2">
      <c r="A92" s="118">
        <v>70</v>
      </c>
      <c r="B92" s="119">
        <v>70</v>
      </c>
      <c r="C92" s="119">
        <v>10113744305</v>
      </c>
      <c r="D92" s="120" t="s">
        <v>121</v>
      </c>
      <c r="E92" s="119">
        <v>2006</v>
      </c>
      <c r="F92" s="119" t="s">
        <v>37</v>
      </c>
      <c r="G92" s="121" t="s">
        <v>131</v>
      </c>
      <c r="H92" s="122">
        <v>2.164351851851852E-2</v>
      </c>
      <c r="I92" s="122">
        <v>7.1296296296296288E-2</v>
      </c>
      <c r="J92" s="122">
        <v>7.6793981481481477E-2</v>
      </c>
      <c r="K92" s="122">
        <v>4.7766203703703707E-2</v>
      </c>
      <c r="L92" s="122">
        <v>0.2175</v>
      </c>
      <c r="M92" s="122">
        <f t="shared" si="1"/>
        <v>5.9409722222222239E-2</v>
      </c>
      <c r="N92" s="128"/>
      <c r="O92" s="128"/>
      <c r="P92" s="126"/>
    </row>
    <row r="93" spans="1:16" s="79" customFormat="1" ht="26.25" customHeight="1" x14ac:dyDescent="0.2">
      <c r="A93" s="131" t="s">
        <v>125</v>
      </c>
      <c r="B93" s="119">
        <v>7</v>
      </c>
      <c r="C93" s="119">
        <v>10084268530</v>
      </c>
      <c r="D93" s="120" t="s">
        <v>122</v>
      </c>
      <c r="E93" s="119">
        <v>2006</v>
      </c>
      <c r="F93" s="119" t="s">
        <v>126</v>
      </c>
      <c r="G93" s="121" t="s">
        <v>133</v>
      </c>
      <c r="H93" s="122">
        <v>1.2499999999999999E-2</v>
      </c>
      <c r="I93" s="122">
        <v>6.0659722222222219E-2</v>
      </c>
      <c r="J93" s="122"/>
      <c r="K93" s="122"/>
      <c r="L93" s="123"/>
      <c r="M93" s="123"/>
      <c r="N93" s="128"/>
      <c r="O93" s="128"/>
      <c r="P93" s="126"/>
    </row>
    <row r="94" spans="1:16" s="79" customFormat="1" ht="26.25" customHeight="1" x14ac:dyDescent="0.2">
      <c r="A94" s="131" t="s">
        <v>125</v>
      </c>
      <c r="B94" s="119">
        <v>26</v>
      </c>
      <c r="C94" s="119">
        <v>10091970229</v>
      </c>
      <c r="D94" s="120" t="s">
        <v>123</v>
      </c>
      <c r="E94" s="119">
        <v>2005</v>
      </c>
      <c r="F94" s="121" t="s">
        <v>90</v>
      </c>
      <c r="G94" s="121" t="s">
        <v>133</v>
      </c>
      <c r="H94" s="122">
        <v>1.832175925925926E-2</v>
      </c>
      <c r="I94" s="122"/>
      <c r="J94" s="122"/>
      <c r="K94" s="122">
        <v>3.3101851851851848E-2</v>
      </c>
      <c r="L94" s="123"/>
      <c r="M94" s="123"/>
      <c r="N94" s="128"/>
      <c r="O94" s="128"/>
      <c r="P94" s="126"/>
    </row>
    <row r="95" spans="1:16" s="79" customFormat="1" ht="26.25" customHeight="1" thickBot="1" x14ac:dyDescent="0.25">
      <c r="A95" s="132" t="s">
        <v>125</v>
      </c>
      <c r="B95" s="133">
        <v>38</v>
      </c>
      <c r="C95" s="133">
        <v>10092389248</v>
      </c>
      <c r="D95" s="134" t="s">
        <v>124</v>
      </c>
      <c r="E95" s="133">
        <v>2006</v>
      </c>
      <c r="F95" s="133" t="s">
        <v>126</v>
      </c>
      <c r="G95" s="135" t="s">
        <v>128</v>
      </c>
      <c r="H95" s="136">
        <v>1.4664351851851852E-2</v>
      </c>
      <c r="I95" s="136">
        <v>6.3159722222222228E-2</v>
      </c>
      <c r="J95" s="136">
        <v>7.4699074074074071E-2</v>
      </c>
      <c r="K95" s="136"/>
      <c r="L95" s="137"/>
      <c r="M95" s="137"/>
      <c r="N95" s="138"/>
      <c r="O95" s="138"/>
      <c r="P95" s="139"/>
    </row>
    <row r="96" spans="1:16" ht="11.25" customHeight="1" thickTop="1" thickBot="1" x14ac:dyDescent="0.25">
      <c r="A96" s="51"/>
      <c r="B96" s="34"/>
      <c r="C96" s="34"/>
      <c r="D96" s="35"/>
      <c r="E96" s="36"/>
      <c r="F96" s="37"/>
      <c r="G96" s="38"/>
      <c r="H96" s="39"/>
      <c r="I96" s="39"/>
      <c r="J96" s="39"/>
      <c r="K96" s="39"/>
      <c r="L96" s="39"/>
      <c r="M96" s="39"/>
      <c r="N96" s="39"/>
      <c r="O96" s="39"/>
      <c r="P96" s="39"/>
    </row>
    <row r="97" spans="1:23" ht="14.25" customHeight="1" thickTop="1" x14ac:dyDescent="0.2">
      <c r="A97" s="80" t="s">
        <v>5</v>
      </c>
      <c r="B97" s="81"/>
      <c r="C97" s="81"/>
      <c r="D97" s="81"/>
      <c r="E97" s="81"/>
      <c r="F97" s="81"/>
      <c r="G97" s="81"/>
      <c r="H97" s="81" t="s">
        <v>6</v>
      </c>
      <c r="I97" s="81"/>
      <c r="J97" s="81"/>
      <c r="K97" s="81"/>
      <c r="L97" s="81"/>
      <c r="M97" s="81"/>
      <c r="N97" s="81"/>
      <c r="O97" s="81"/>
      <c r="P97" s="82"/>
      <c r="Q97" s="103"/>
      <c r="R97" s="103"/>
      <c r="S97" s="103"/>
      <c r="T97" s="103"/>
      <c r="U97" s="103"/>
      <c r="V97" s="104"/>
      <c r="W97" s="40"/>
    </row>
    <row r="98" spans="1:23" ht="14.25" customHeight="1" x14ac:dyDescent="0.2">
      <c r="A98" s="83"/>
      <c r="B98" s="84"/>
      <c r="C98" s="85"/>
      <c r="D98" s="84"/>
      <c r="E98" s="84"/>
      <c r="F98" s="84"/>
      <c r="G98" s="86"/>
      <c r="H98" s="87" t="s">
        <v>136</v>
      </c>
      <c r="I98" s="88"/>
      <c r="J98" s="89">
        <v>8</v>
      </c>
      <c r="K98" s="90"/>
      <c r="L98" s="91"/>
      <c r="M98" s="92"/>
      <c r="N98" s="93"/>
      <c r="O98" s="87" t="s">
        <v>137</v>
      </c>
      <c r="P98" s="96">
        <f>COUNTIF(F$21:F209,"ЗМС")</f>
        <v>0</v>
      </c>
      <c r="Q98" s="93"/>
      <c r="R98" s="94"/>
      <c r="S98" s="95"/>
      <c r="T98" s="95"/>
      <c r="W98" s="40"/>
    </row>
    <row r="99" spans="1:23" ht="14.25" customHeight="1" x14ac:dyDescent="0.2">
      <c r="A99" s="97"/>
      <c r="B99" s="105"/>
      <c r="C99" s="106"/>
      <c r="D99" s="105"/>
      <c r="E99" s="105"/>
      <c r="F99" s="105"/>
      <c r="G99" s="98"/>
      <c r="H99" s="87" t="s">
        <v>138</v>
      </c>
      <c r="I99" s="88"/>
      <c r="J99" s="99">
        <f>J100+J105</f>
        <v>73</v>
      </c>
      <c r="K99" s="107"/>
      <c r="L99" s="108"/>
      <c r="M99" s="93"/>
      <c r="N99" s="93"/>
      <c r="O99" s="87" t="s">
        <v>139</v>
      </c>
      <c r="P99" s="96">
        <f>COUNTIF(F$21:F209,"МСМК")</f>
        <v>0</v>
      </c>
      <c r="Q99" s="100"/>
      <c r="R99" s="94"/>
      <c r="S99" s="95"/>
      <c r="T99" s="95"/>
      <c r="W99" s="40"/>
    </row>
    <row r="100" spans="1:23" ht="14.25" customHeight="1" x14ac:dyDescent="0.2">
      <c r="A100" s="101"/>
      <c r="B100" s="105"/>
      <c r="C100" s="109"/>
      <c r="D100" s="105"/>
      <c r="E100" s="105"/>
      <c r="F100" s="105"/>
      <c r="G100" s="98"/>
      <c r="H100" s="87" t="s">
        <v>140</v>
      </c>
      <c r="I100" s="88"/>
      <c r="J100" s="99">
        <f>J101+J102+J103+J104</f>
        <v>73</v>
      </c>
      <c r="K100" s="107"/>
      <c r="L100" s="108"/>
      <c r="M100" s="93"/>
      <c r="N100" s="93"/>
      <c r="O100" s="87" t="s">
        <v>141</v>
      </c>
      <c r="P100" s="96">
        <f>COUNTIF(F$21:F96,"МС")</f>
        <v>0</v>
      </c>
      <c r="Q100" s="100"/>
      <c r="R100" s="94"/>
      <c r="S100" s="95"/>
      <c r="T100" s="95"/>
      <c r="W100" s="40"/>
    </row>
    <row r="101" spans="1:23" ht="14.25" customHeight="1" x14ac:dyDescent="0.2">
      <c r="A101" s="97"/>
      <c r="B101" s="105"/>
      <c r="C101" s="109"/>
      <c r="D101" s="105"/>
      <c r="E101" s="105"/>
      <c r="F101" s="105"/>
      <c r="G101" s="98"/>
      <c r="H101" s="87" t="s">
        <v>142</v>
      </c>
      <c r="I101" s="88"/>
      <c r="J101" s="99">
        <f>COUNT(A23:A164)</f>
        <v>70</v>
      </c>
      <c r="K101" s="107"/>
      <c r="L101" s="108"/>
      <c r="M101" s="93"/>
      <c r="N101" s="93"/>
      <c r="O101" s="87" t="s">
        <v>34</v>
      </c>
      <c r="P101" s="96">
        <f>COUNTIF(F$20:F96,"КМС")</f>
        <v>5</v>
      </c>
      <c r="Q101" s="100"/>
      <c r="R101" s="94"/>
      <c r="S101" s="95"/>
      <c r="T101" s="95"/>
      <c r="W101" s="40"/>
    </row>
    <row r="102" spans="1:23" ht="14.25" customHeight="1" x14ac:dyDescent="0.2">
      <c r="A102" s="97"/>
      <c r="B102" s="105"/>
      <c r="C102" s="109"/>
      <c r="D102" s="105"/>
      <c r="E102" s="105"/>
      <c r="F102" s="105"/>
      <c r="G102" s="98"/>
      <c r="H102" s="87" t="s">
        <v>143</v>
      </c>
      <c r="I102" s="88"/>
      <c r="J102" s="99">
        <f>COUNTIF(A23:A162,"ЛИМ")</f>
        <v>0</v>
      </c>
      <c r="K102" s="107"/>
      <c r="L102" s="108"/>
      <c r="M102" s="93"/>
      <c r="N102" s="93"/>
      <c r="O102" s="87" t="s">
        <v>37</v>
      </c>
      <c r="P102" s="96">
        <f>COUNTIF(F$22:F210,"1 СР")</f>
        <v>15</v>
      </c>
      <c r="Q102" s="100"/>
      <c r="R102" s="94"/>
      <c r="S102" s="95"/>
      <c r="T102" s="95"/>
      <c r="W102" s="40"/>
    </row>
    <row r="103" spans="1:23" ht="14.25" customHeight="1" x14ac:dyDescent="0.2">
      <c r="A103" s="102"/>
      <c r="B103" s="110"/>
      <c r="C103" s="110"/>
      <c r="D103" s="105"/>
      <c r="E103" s="105"/>
      <c r="F103" s="105"/>
      <c r="G103" s="98"/>
      <c r="H103" s="87" t="s">
        <v>144</v>
      </c>
      <c r="I103" s="88"/>
      <c r="J103" s="99">
        <f>COUNTIF(A23:A163,"НФ")</f>
        <v>3</v>
      </c>
      <c r="K103" s="107"/>
      <c r="L103" s="108"/>
      <c r="M103" s="93"/>
      <c r="N103" s="93"/>
      <c r="O103" s="87" t="s">
        <v>38</v>
      </c>
      <c r="P103" s="96">
        <f>COUNTIF(F$22:F211,"2 СР")</f>
        <v>23</v>
      </c>
      <c r="Q103" s="100"/>
      <c r="R103" s="94"/>
      <c r="S103" s="95"/>
      <c r="T103" s="95"/>
      <c r="W103" s="40"/>
    </row>
    <row r="104" spans="1:23" ht="14.25" customHeight="1" x14ac:dyDescent="0.2">
      <c r="A104" s="101"/>
      <c r="B104" s="105"/>
      <c r="C104" s="105"/>
      <c r="D104" s="105"/>
      <c r="E104" s="105"/>
      <c r="F104" s="105"/>
      <c r="G104" s="98"/>
      <c r="H104" s="87" t="s">
        <v>145</v>
      </c>
      <c r="I104" s="88"/>
      <c r="J104" s="99">
        <f>COUNTIF(A23:A163,"ДСКВ")</f>
        <v>0</v>
      </c>
      <c r="K104" s="107"/>
      <c r="L104" s="108"/>
      <c r="M104" s="93"/>
      <c r="N104" s="93"/>
      <c r="O104" s="87" t="s">
        <v>126</v>
      </c>
      <c r="P104" s="96">
        <f>COUNTIF(F$22:F212,"3 СР")</f>
        <v>12</v>
      </c>
      <c r="Q104" s="100"/>
      <c r="R104" s="94"/>
      <c r="S104" s="95"/>
      <c r="T104" s="95"/>
      <c r="W104" s="40"/>
    </row>
    <row r="105" spans="1:23" ht="14.25" customHeight="1" x14ac:dyDescent="0.2">
      <c r="A105" s="142"/>
      <c r="B105" s="143"/>
      <c r="C105" s="143"/>
      <c r="D105" s="143"/>
      <c r="E105" s="143"/>
      <c r="F105" s="143"/>
      <c r="G105" s="144"/>
      <c r="H105" s="87" t="s">
        <v>146</v>
      </c>
      <c r="I105" s="88"/>
      <c r="J105" s="99">
        <f>COUNTIF(A23:A163,"НС")</f>
        <v>0</v>
      </c>
      <c r="K105" s="145"/>
      <c r="L105" s="146"/>
      <c r="M105" s="147"/>
      <c r="N105" s="147"/>
      <c r="O105" s="87" t="s">
        <v>147</v>
      </c>
      <c r="P105" s="96">
        <f>COUNTIF(F$22:F213,"1 сп.юн.р.")</f>
        <v>2</v>
      </c>
      <c r="Q105" s="100"/>
      <c r="R105" s="94"/>
      <c r="S105" s="95"/>
      <c r="T105" s="95"/>
      <c r="W105" s="40"/>
    </row>
    <row r="106" spans="1:23" ht="6" customHeight="1" x14ac:dyDescent="0.2">
      <c r="A106" s="101"/>
      <c r="B106" s="105"/>
      <c r="C106" s="105"/>
      <c r="D106" s="105"/>
      <c r="E106" s="105"/>
      <c r="F106" s="105"/>
      <c r="G106" s="110"/>
      <c r="H106" s="108"/>
      <c r="I106" s="93"/>
      <c r="J106" s="140"/>
      <c r="K106" s="107"/>
      <c r="L106" s="108"/>
      <c r="M106" s="93"/>
      <c r="N106" s="93"/>
      <c r="O106" s="108"/>
      <c r="P106" s="141"/>
      <c r="Q106" s="100"/>
      <c r="R106" s="94"/>
      <c r="S106" s="95"/>
      <c r="T106" s="95"/>
      <c r="W106" s="40"/>
    </row>
    <row r="107" spans="1:23" ht="18.75" customHeight="1" x14ac:dyDescent="0.2">
      <c r="A107" s="63" t="s">
        <v>3</v>
      </c>
      <c r="B107" s="64"/>
      <c r="C107" s="64"/>
      <c r="D107" s="64"/>
      <c r="E107" s="64"/>
      <c r="F107" s="64"/>
      <c r="G107" s="64" t="s">
        <v>12</v>
      </c>
      <c r="H107" s="64"/>
      <c r="I107" s="64"/>
      <c r="J107" s="64"/>
      <c r="K107" s="64" t="s">
        <v>4</v>
      </c>
      <c r="L107" s="64"/>
      <c r="M107" s="64"/>
      <c r="N107" s="64"/>
      <c r="O107" s="64"/>
      <c r="P107" s="111"/>
    </row>
    <row r="108" spans="1:23" ht="10.5" customHeight="1" x14ac:dyDescent="0.2">
      <c r="A108" s="58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P108" s="9"/>
    </row>
    <row r="109" spans="1:23" ht="10.5" customHeight="1" x14ac:dyDescent="0.2">
      <c r="A109" s="54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P109" s="9"/>
    </row>
    <row r="110" spans="1:23" ht="10.5" customHeight="1" x14ac:dyDescent="0.2">
      <c r="A110" s="54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P110" s="9"/>
    </row>
    <row r="111" spans="1:23" ht="10.5" customHeight="1" x14ac:dyDescent="0.2">
      <c r="A111" s="54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P111" s="9"/>
    </row>
    <row r="112" spans="1:23" ht="10.5" customHeight="1" x14ac:dyDescent="0.2">
      <c r="A112" s="58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P112" s="9"/>
    </row>
    <row r="113" spans="1:16" ht="10.5" customHeight="1" x14ac:dyDescent="0.2">
      <c r="A113" s="58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P113" s="9"/>
    </row>
    <row r="114" spans="1:16" ht="16.5" thickBot="1" x14ac:dyDescent="0.25">
      <c r="A114" s="60"/>
      <c r="B114" s="61"/>
      <c r="C114" s="61"/>
      <c r="D114" s="61"/>
      <c r="E114" s="61"/>
      <c r="F114" s="61"/>
      <c r="G114" s="61" t="str">
        <f>G17</f>
        <v xml:space="preserve">Доценко С.А. (ВК, г. Омск) </v>
      </c>
      <c r="H114" s="61"/>
      <c r="I114" s="61"/>
      <c r="J114" s="61"/>
      <c r="K114" s="61" t="str">
        <f>G18</f>
        <v xml:space="preserve">Слабковская В.Н. (1к., г. Омск) </v>
      </c>
      <c r="L114" s="61"/>
      <c r="M114" s="61"/>
      <c r="N114" s="61"/>
      <c r="O114" s="61"/>
      <c r="P114" s="62"/>
    </row>
    <row r="115" spans="1:16" ht="13.5" thickTop="1" x14ac:dyDescent="0.2"/>
  </sheetData>
  <sortState ref="A46:X49">
    <sortCondition descending="1" ref="H46:H49"/>
  </sortState>
  <mergeCells count="38">
    <mergeCell ref="A107:F107"/>
    <mergeCell ref="G107:J107"/>
    <mergeCell ref="K107:P107"/>
    <mergeCell ref="A114:F114"/>
    <mergeCell ref="G114:J114"/>
    <mergeCell ref="K114:P114"/>
    <mergeCell ref="A9:P9"/>
    <mergeCell ref="A15:G15"/>
    <mergeCell ref="A21:A22"/>
    <mergeCell ref="B21:B22"/>
    <mergeCell ref="C21:C22"/>
    <mergeCell ref="D21:D22"/>
    <mergeCell ref="E21:E22"/>
    <mergeCell ref="P21:P22"/>
    <mergeCell ref="A10:P10"/>
    <mergeCell ref="A7:P7"/>
    <mergeCell ref="A1:P1"/>
    <mergeCell ref="A2:P2"/>
    <mergeCell ref="A3:P3"/>
    <mergeCell ref="A4:P4"/>
    <mergeCell ref="A6:P6"/>
    <mergeCell ref="A5:P5"/>
    <mergeCell ref="A11:P11"/>
    <mergeCell ref="H21:K21"/>
    <mergeCell ref="O21:O22"/>
    <mergeCell ref="L21:L22"/>
    <mergeCell ref="F21:F22"/>
    <mergeCell ref="G21:G22"/>
    <mergeCell ref="M21:M22"/>
    <mergeCell ref="N21:N22"/>
    <mergeCell ref="A113:D113"/>
    <mergeCell ref="E113:K113"/>
    <mergeCell ref="A108:D108"/>
    <mergeCell ref="E108:K108"/>
    <mergeCell ref="A112:D112"/>
    <mergeCell ref="E112:K112"/>
    <mergeCell ref="A97:G97"/>
    <mergeCell ref="H97:P97"/>
  </mergeCells>
  <printOptions horizontalCentered="1"/>
  <pageMargins left="0.19685039370078741" right="0.19685039370078741" top="0.9055118110236221" bottom="0.86614173228346458" header="0.15748031496062992" footer="0.11811023622047245"/>
  <pageSetup paperSize="256" scale="64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многодневная гонка итог</vt:lpstr>
      <vt:lpstr>'многодневная гонка итог'!Заголовки_для_печати</vt:lpstr>
      <vt:lpstr>'многодневная гонка итог'!Область_печати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2021-05-14T14:01:21Z</cp:lastPrinted>
  <dcterms:created xsi:type="dcterms:W3CDTF">1996-10-08T23:32:33Z</dcterms:created>
  <dcterms:modified xsi:type="dcterms:W3CDTF">2021-06-03T10:08:14Z</dcterms:modified>
</cp:coreProperties>
</file>