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37770872-8884-4FD9-B67C-A8DAFF63CC59}" xr6:coauthVersionLast="47" xr6:coauthVersionMax="47" xr10:uidLastSave="{00000000-0000-0000-0000-000000000000}"/>
  <bookViews>
    <workbookView xWindow="14310" yWindow="120" windowWidth="1368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K42" i="1" s="1"/>
  <c r="J41" i="1"/>
  <c r="J40" i="1"/>
  <c r="J39" i="1"/>
  <c r="K39" i="1" s="1"/>
  <c r="J38" i="1"/>
  <c r="J37" i="1"/>
  <c r="J36" i="1"/>
  <c r="K36" i="1" s="1"/>
  <c r="J35" i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J26" i="1"/>
  <c r="K26" i="1" s="1"/>
  <c r="J25" i="1"/>
  <c r="J24" i="1"/>
  <c r="K24" i="1" s="1"/>
  <c r="K25" i="1"/>
  <c r="K27" i="1"/>
  <c r="K34" i="1"/>
  <c r="K35" i="1"/>
  <c r="K37" i="1"/>
  <c r="K38" i="1"/>
  <c r="K40" i="1"/>
  <c r="K41" i="1"/>
  <c r="K60" i="1"/>
  <c r="H60" i="1"/>
  <c r="E60" i="1"/>
  <c r="H52" i="1"/>
  <c r="H51" i="1"/>
  <c r="H50" i="1"/>
  <c r="H49" i="1"/>
  <c r="K48" i="1"/>
  <c r="K49" i="1"/>
  <c r="K47" i="1"/>
  <c r="H48" i="1" l="1"/>
  <c r="H47" i="1" s="1"/>
  <c r="K51" i="1"/>
  <c r="K50" i="1"/>
  <c r="K46" i="1"/>
  <c r="K52" i="1"/>
</calcChain>
</file>

<file path=xl/sharedStrings.xml><?xml version="1.0" encoding="utf-8"?>
<sst xmlns="http://schemas.openxmlformats.org/spreadsheetml/2006/main" count="153" uniqueCount="106">
  <si>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</si>
  <si>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</si>
  <si>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</si>
  <si>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</si>
  <si>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</si>
  <si>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</si>
  <si>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</si>
  <si>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</si>
  <si>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</si>
  <si>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</si>
  <si>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</si>
  <si>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</si>
  <si>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</si>
  <si>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</si>
  <si>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</si>
  <si>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</si>
  <si>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</si>
  <si>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</si>
  <si>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</si>
  <si>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</si>
  <si>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</si>
  <si>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</si>
  <si>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</si>
  <si>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</si>
  <si>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</si>
  <si>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</si>
  <si>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</si>
  <si>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</si>
  <si>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</si>
  <si>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</si>
  <si>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</si>
  <si>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</si>
  <si>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</si>
  <si>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</si>
  <si>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</si>
  <si>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</si>
  <si>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</si>
  <si>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</si>
  <si>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</si>
  <si>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</si>
  <si>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</si>
  <si>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</si>
  <si>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</si>
  <si>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</si>
  <si>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</si>
  <si>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</si>
  <si>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</si>
  <si>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</si>
  <si>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ДАТА ПРОВЕДЕНИЯ: 18 Июня 2025 года</t>
  </si>
  <si>
    <t>№ ЕКП 2025: 2008710022034168</t>
  </si>
  <si>
    <t>Попова Е.В. (ВК, Воронежская область)</t>
  </si>
  <si>
    <t>Гонова М.В. (ВК, Москва)</t>
  </si>
  <si>
    <t>Тульская обл.</t>
  </si>
  <si>
    <t>Ростовская обл.</t>
  </si>
  <si>
    <t>1 этап</t>
  </si>
  <si>
    <t>2 этап</t>
  </si>
  <si>
    <t>СУММА ЭТАПОВ</t>
  </si>
  <si>
    <t>КУБОК РОССИИ</t>
  </si>
  <si>
    <t>100 949 173 12</t>
  </si>
  <si>
    <t>Солозобова Елизавета Максимовна</t>
  </si>
  <si>
    <t>100 072 724 55</t>
  </si>
  <si>
    <t>Шмелева Дарья Михайловна</t>
  </si>
  <si>
    <t>100 146 301 09</t>
  </si>
  <si>
    <t>Ващенко Полина Юрьевна</t>
  </si>
  <si>
    <t>100 948 933 63</t>
  </si>
  <si>
    <t>Семенюк Яна Владимировна</t>
  </si>
  <si>
    <t>100 917 331 83</t>
  </si>
  <si>
    <t>Кроткова Наталья Александровна</t>
  </si>
  <si>
    <t>101 366 820 74</t>
  </si>
  <si>
    <t>Родионова Александра Сергеевна</t>
  </si>
  <si>
    <t>100 904 206 53</t>
  </si>
  <si>
    <t>Иминова Камила Шухратовна</t>
  </si>
  <si>
    <t>Санкт-Петербург</t>
  </si>
  <si>
    <t>101 154 961 63</t>
  </si>
  <si>
    <t>Ефимова Виктория Вячеславовна</t>
  </si>
  <si>
    <t>101 580 972 50</t>
  </si>
  <si>
    <t>Кожеурова Полина Петровна</t>
  </si>
  <si>
    <t>Московская обл.</t>
  </si>
  <si>
    <t>101 307 762 89</t>
  </si>
  <si>
    <t>Кобец Александра Алексеевна</t>
  </si>
  <si>
    <t>100 950 141 10</t>
  </si>
  <si>
    <t>Коробова Марья Семеновна</t>
  </si>
  <si>
    <t>101 425 301 64</t>
  </si>
  <si>
    <t>Ростовцева Светлана Львовна</t>
  </si>
  <si>
    <t>100 968 818 63</t>
  </si>
  <si>
    <t>Сороколатова Софья Евгеньевна</t>
  </si>
  <si>
    <t>Респ. Крым/Иркутская обл.</t>
  </si>
  <si>
    <t>101 044 507 92</t>
  </si>
  <si>
    <t>Ковязина Валерия Валерьевна</t>
  </si>
  <si>
    <t>Иркутская обл.</t>
  </si>
  <si>
    <t>100 065 038 32</t>
  </si>
  <si>
    <t>Ошуркова Елизавета Васильевна</t>
  </si>
  <si>
    <t>Респ. Адыгея</t>
  </si>
  <si>
    <t>100 235 248 07</t>
  </si>
  <si>
    <t>Мартынова Гюнель Сейрановна</t>
  </si>
  <si>
    <t>100 360 214 37</t>
  </si>
  <si>
    <t>Володина Софья Олеговна</t>
  </si>
  <si>
    <t>100 776 216 06</t>
  </si>
  <si>
    <t>Агаева Алина Рамизовна</t>
  </si>
  <si>
    <t>100 904 455 11</t>
  </si>
  <si>
    <t>Махнова Екатерина Вячеславовна</t>
  </si>
  <si>
    <t>100 811 744 32</t>
  </si>
  <si>
    <t>Савеко Полина Петровна</t>
  </si>
  <si>
    <t>женщины</t>
  </si>
  <si>
    <t>трек -  гит с ходу 1000 м (парами)</t>
  </si>
  <si>
    <t>№ ВРВС: 0080251811Я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</si>
</sst>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19" fillId="0" borderId="24" xfId="0" applyNumberFormat="1" applyFont="1" applyBorder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168" fontId="20" fillId="0" borderId="19" xfId="0" applyNumberFormat="1" applyFont="1" applyBorder="1" applyAlignment="1">
      <alignment horizontal="center" vertical="center"/>
    </xf>
    <xf numFmtId="168" fontId="20" fillId="0" borderId="2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522143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270571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60"/>
  <sheetViews>
    <sheetView tabSelected="1" topLeftCell="F1" zoomScale="85" zoomScaleNormal="85" workbookViewId="0">
      <selection activeCell="M13" sqref="M13"/>
    </sheetView>
  </sheetViews>
  <sheetFormatPr defaultRowHeight="12.75" x14ac:dyDescent="0.2"/>
  <cols>
    <col min="2" max="2" width="6.7109375" customWidth="1"/>
    <col min="3" max="3" width="13.28515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9.7109375" customWidth="1"/>
    <col min="12" max="12" width="12.710937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4.9000000000000004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1" x14ac:dyDescent="0.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9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x14ac:dyDescent="0.2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28.5" x14ac:dyDescent="0.2">
      <c r="A6" s="94" t="s">
        <v>57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21" x14ac:dyDescent="0.2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3" ht="8.4499999999999993" customHeight="1" thickBo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19.5" thickTop="1" x14ac:dyDescent="0.2">
      <c r="A9" s="97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1:13" ht="18.75" x14ac:dyDescent="0.2">
      <c r="A10" s="100" t="s">
        <v>104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ht="18.75" x14ac:dyDescent="0.2">
      <c r="A11" s="103" t="s">
        <v>103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3" ht="21" x14ac:dyDescent="0.2">
      <c r="A12" s="89" t="s">
        <v>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15.75" x14ac:dyDescent="0.2">
      <c r="A13" s="110" t="s">
        <v>5</v>
      </c>
      <c r="B13" s="111"/>
      <c r="C13" s="111"/>
      <c r="D13" s="111"/>
      <c r="E13" s="2"/>
      <c r="F13" s="3"/>
      <c r="G13" s="4"/>
      <c r="H13" s="5"/>
      <c r="I13" s="5"/>
      <c r="J13" s="5"/>
      <c r="K13" s="6"/>
      <c r="L13" s="7"/>
      <c r="M13" s="8" t="s">
        <v>105</v>
      </c>
    </row>
    <row r="14" spans="1:13" ht="15.75" x14ac:dyDescent="0.2">
      <c r="A14" s="112" t="s">
        <v>48</v>
      </c>
      <c r="B14" s="113"/>
      <c r="C14" s="113"/>
      <c r="D14" s="113"/>
      <c r="E14" s="9"/>
      <c r="F14" s="10"/>
      <c r="G14" s="11"/>
      <c r="H14" s="12"/>
      <c r="I14" s="12"/>
      <c r="J14" s="12"/>
      <c r="K14" s="13"/>
      <c r="L14" s="14"/>
      <c r="M14" s="15" t="s">
        <v>49</v>
      </c>
    </row>
    <row r="15" spans="1:13" ht="15" x14ac:dyDescent="0.2">
      <c r="A15" s="114" t="s">
        <v>6</v>
      </c>
      <c r="B15" s="115"/>
      <c r="C15" s="115"/>
      <c r="D15" s="115"/>
      <c r="E15" s="115"/>
      <c r="F15" s="115"/>
      <c r="G15" s="116"/>
      <c r="H15" s="117" t="s">
        <v>7</v>
      </c>
      <c r="I15" s="118"/>
      <c r="J15" s="118"/>
      <c r="K15" s="118"/>
      <c r="L15" s="118"/>
      <c r="M15" s="119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120" t="s">
        <v>8</v>
      </c>
      <c r="I16" s="121"/>
      <c r="J16" s="121"/>
      <c r="K16" s="121"/>
      <c r="L16" s="121"/>
      <c r="M16" s="122"/>
    </row>
    <row r="17" spans="1:16" ht="15" x14ac:dyDescent="0.2">
      <c r="A17" s="16" t="s">
        <v>9</v>
      </c>
      <c r="B17" s="17"/>
      <c r="C17" s="17"/>
      <c r="D17" s="19"/>
      <c r="E17" s="22"/>
      <c r="F17" s="18"/>
      <c r="G17" s="23" t="s">
        <v>50</v>
      </c>
      <c r="H17" s="120" t="s">
        <v>10</v>
      </c>
      <c r="I17" s="121"/>
      <c r="J17" s="121"/>
      <c r="K17" s="121"/>
      <c r="L17" s="121"/>
      <c r="M17" s="122"/>
    </row>
    <row r="18" spans="1:16" ht="15" x14ac:dyDescent="0.2">
      <c r="A18" s="16" t="s">
        <v>11</v>
      </c>
      <c r="B18" s="17"/>
      <c r="C18" s="17"/>
      <c r="D18" s="19"/>
      <c r="E18" s="22"/>
      <c r="F18" s="18"/>
      <c r="G18" s="23" t="s">
        <v>51</v>
      </c>
      <c r="H18" s="120" t="s">
        <v>12</v>
      </c>
      <c r="I18" s="121"/>
      <c r="J18" s="121"/>
      <c r="K18" s="121"/>
      <c r="L18" s="121"/>
      <c r="M18" s="122"/>
    </row>
    <row r="19" spans="1:16" ht="16.5" thickBot="1" x14ac:dyDescent="0.25">
      <c r="A19" s="16" t="s">
        <v>13</v>
      </c>
      <c r="B19" s="24"/>
      <c r="C19" s="24"/>
      <c r="D19" s="25"/>
      <c r="E19" s="26"/>
      <c r="F19" s="25"/>
      <c r="G19" s="23" t="s">
        <v>14</v>
      </c>
      <c r="H19" s="20" t="s">
        <v>15</v>
      </c>
      <c r="I19" s="21"/>
      <c r="J19" s="21"/>
      <c r="K19" s="27"/>
      <c r="M19" s="28"/>
    </row>
    <row r="20" spans="1:16" ht="13.5" thickTop="1" x14ac:dyDescent="0.2">
      <c r="A20" s="79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80"/>
    </row>
    <row r="21" spans="1:16" x14ac:dyDescent="0.2">
      <c r="A21" s="123" t="s">
        <v>16</v>
      </c>
      <c r="B21" s="106" t="s">
        <v>17</v>
      </c>
      <c r="C21" s="106" t="s">
        <v>18</v>
      </c>
      <c r="D21" s="106" t="s">
        <v>19</v>
      </c>
      <c r="E21" s="124" t="s">
        <v>20</v>
      </c>
      <c r="F21" s="106" t="s">
        <v>21</v>
      </c>
      <c r="G21" s="106" t="s">
        <v>22</v>
      </c>
      <c r="H21" s="107" t="s">
        <v>23</v>
      </c>
      <c r="I21" s="108"/>
      <c r="J21" s="109" t="s">
        <v>56</v>
      </c>
      <c r="K21" s="125" t="s">
        <v>24</v>
      </c>
      <c r="L21" s="127" t="s">
        <v>25</v>
      </c>
      <c r="M21" s="128" t="s">
        <v>26</v>
      </c>
      <c r="O21" s="129"/>
      <c r="P21" s="129"/>
    </row>
    <row r="22" spans="1:16" x14ac:dyDescent="0.2">
      <c r="A22" s="123"/>
      <c r="B22" s="106"/>
      <c r="C22" s="106"/>
      <c r="D22" s="106"/>
      <c r="E22" s="124"/>
      <c r="F22" s="106"/>
      <c r="G22" s="106"/>
      <c r="H22" s="36" t="s">
        <v>54</v>
      </c>
      <c r="I22" s="36" t="s">
        <v>55</v>
      </c>
      <c r="J22" s="109"/>
      <c r="K22" s="126"/>
      <c r="L22" s="127"/>
      <c r="M22" s="128"/>
      <c r="O22" s="129"/>
      <c r="P22" s="129"/>
    </row>
    <row r="23" spans="1:16" ht="4.9000000000000004" customHeight="1" x14ac:dyDescent="0.2">
      <c r="A23" s="81"/>
      <c r="B23" s="34"/>
      <c r="C23" s="34"/>
      <c r="D23" s="34"/>
      <c r="E23" s="35"/>
      <c r="F23" s="34"/>
      <c r="G23" s="34"/>
      <c r="H23" s="36"/>
      <c r="I23" s="36"/>
      <c r="J23" s="37"/>
      <c r="K23" s="40"/>
      <c r="L23" s="38"/>
      <c r="M23" s="82"/>
      <c r="O23" s="39"/>
      <c r="P23" s="39"/>
    </row>
    <row r="24" spans="1:16" ht="35.1" customHeight="1" x14ac:dyDescent="0.2">
      <c r="A24" s="83">
        <v>1</v>
      </c>
      <c r="B24" s="42">
        <v>59</v>
      </c>
      <c r="C24" s="43" t="s">
        <v>58</v>
      </c>
      <c r="D24" s="44" t="s">
        <v>59</v>
      </c>
      <c r="E24" s="45">
        <v>38671</v>
      </c>
      <c r="F24" s="45" t="s">
        <v>35</v>
      </c>
      <c r="G24" s="46" t="s">
        <v>47</v>
      </c>
      <c r="H24" s="86">
        <v>7.0686342592592589E-4</v>
      </c>
      <c r="I24" s="86">
        <v>7.1162037037037027E-4</v>
      </c>
      <c r="J24" s="87">
        <f t="shared" ref="J24:J43" si="0">H24+I24</f>
        <v>1.4184837962962962E-3</v>
      </c>
      <c r="K24" s="47">
        <f>2/(HOUR(J24)+MINUTE(J24)/60+SECOND(J24)/3600)</f>
        <v>58.536585365853661</v>
      </c>
      <c r="L24" s="47" t="s">
        <v>35</v>
      </c>
      <c r="M24" s="84"/>
      <c r="O24" s="48"/>
      <c r="P24" s="48"/>
    </row>
    <row r="25" spans="1:16" ht="35.1" customHeight="1" x14ac:dyDescent="0.2">
      <c r="A25" s="83">
        <v>1</v>
      </c>
      <c r="B25" s="42">
        <v>53</v>
      </c>
      <c r="C25" s="43" t="s">
        <v>60</v>
      </c>
      <c r="D25" s="44" t="s">
        <v>61</v>
      </c>
      <c r="E25" s="45">
        <v>34633</v>
      </c>
      <c r="F25" s="45" t="s">
        <v>30</v>
      </c>
      <c r="G25" s="46" t="s">
        <v>47</v>
      </c>
      <c r="H25" s="86">
        <v>7.0686342592592589E-4</v>
      </c>
      <c r="I25" s="86">
        <v>7.1162037037037027E-4</v>
      </c>
      <c r="J25" s="87">
        <f t="shared" si="0"/>
        <v>1.4184837962962962E-3</v>
      </c>
      <c r="K25" s="47">
        <f t="shared" ref="K25:K43" si="1">2/(HOUR(J25)+MINUTE(J25)/60+SECOND(J25)/3600)</f>
        <v>58.536585365853661</v>
      </c>
      <c r="L25" s="47" t="s">
        <v>35</v>
      </c>
      <c r="M25" s="84"/>
      <c r="O25" s="48"/>
      <c r="P25" s="48"/>
    </row>
    <row r="26" spans="1:16" ht="35.1" customHeight="1" x14ac:dyDescent="0.2">
      <c r="A26" s="83">
        <v>2</v>
      </c>
      <c r="B26" s="42">
        <v>55</v>
      </c>
      <c r="C26" s="43" t="s">
        <v>62</v>
      </c>
      <c r="D26" s="44" t="s">
        <v>63</v>
      </c>
      <c r="E26" s="45">
        <v>36529</v>
      </c>
      <c r="F26" s="45" t="s">
        <v>33</v>
      </c>
      <c r="G26" s="46" t="s">
        <v>47</v>
      </c>
      <c r="H26" s="85">
        <v>7.1369212962962966E-4</v>
      </c>
      <c r="I26" s="85">
        <v>7.223032407407407E-4</v>
      </c>
      <c r="J26" s="88">
        <f t="shared" si="0"/>
        <v>1.4359953703703705E-3</v>
      </c>
      <c r="K26" s="47">
        <f t="shared" si="1"/>
        <v>58.064516129032256</v>
      </c>
      <c r="L26" s="47" t="s">
        <v>35</v>
      </c>
      <c r="M26" s="84"/>
      <c r="O26" s="49"/>
      <c r="P26" s="48"/>
    </row>
    <row r="27" spans="1:16" ht="35.1" customHeight="1" x14ac:dyDescent="0.2">
      <c r="A27" s="83">
        <v>2</v>
      </c>
      <c r="B27" s="42">
        <v>67</v>
      </c>
      <c r="C27" s="43" t="s">
        <v>64</v>
      </c>
      <c r="D27" s="44" t="s">
        <v>65</v>
      </c>
      <c r="E27" s="45">
        <v>38783</v>
      </c>
      <c r="F27" s="45" t="s">
        <v>35</v>
      </c>
      <c r="G27" s="46" t="s">
        <v>47</v>
      </c>
      <c r="H27" s="85">
        <v>7.1369212962962966E-4</v>
      </c>
      <c r="I27" s="85">
        <v>7.223032407407407E-4</v>
      </c>
      <c r="J27" s="88">
        <f t="shared" si="0"/>
        <v>1.4359953703703705E-3</v>
      </c>
      <c r="K27" s="47">
        <f t="shared" si="1"/>
        <v>58.064516129032256</v>
      </c>
      <c r="L27" s="47" t="s">
        <v>35</v>
      </c>
      <c r="M27" s="84"/>
      <c r="O27" s="48"/>
      <c r="P27" s="48"/>
    </row>
    <row r="28" spans="1:16" ht="35.1" customHeight="1" x14ac:dyDescent="0.2">
      <c r="A28" s="83">
        <v>3</v>
      </c>
      <c r="B28" s="42">
        <v>8</v>
      </c>
      <c r="C28" s="43" t="s">
        <v>66</v>
      </c>
      <c r="D28" s="44" t="s">
        <v>67</v>
      </c>
      <c r="E28" s="45">
        <v>31898</v>
      </c>
      <c r="F28" s="45" t="s">
        <v>37</v>
      </c>
      <c r="G28" s="46" t="s">
        <v>52</v>
      </c>
      <c r="H28" s="85">
        <v>7.8593750000000007E-4</v>
      </c>
      <c r="I28" s="85">
        <v>7.8523148148148148E-4</v>
      </c>
      <c r="J28" s="88">
        <f t="shared" si="0"/>
        <v>1.5711689814814815E-3</v>
      </c>
      <c r="K28" s="47">
        <f t="shared" si="1"/>
        <v>52.941176470588232</v>
      </c>
      <c r="L28" s="47" t="s">
        <v>35</v>
      </c>
      <c r="M28" s="84"/>
      <c r="O28" s="48"/>
      <c r="P28" s="49"/>
    </row>
    <row r="29" spans="1:16" ht="35.1" customHeight="1" x14ac:dyDescent="0.2">
      <c r="A29" s="83">
        <v>3</v>
      </c>
      <c r="B29" s="42">
        <v>19</v>
      </c>
      <c r="C29" s="43" t="s">
        <v>68</v>
      </c>
      <c r="D29" s="44" t="s">
        <v>69</v>
      </c>
      <c r="E29" s="45">
        <v>32030</v>
      </c>
      <c r="F29" s="45" t="s">
        <v>35</v>
      </c>
      <c r="G29" s="46" t="s">
        <v>52</v>
      </c>
      <c r="H29" s="85">
        <v>7.8593750000000007E-4</v>
      </c>
      <c r="I29" s="85">
        <v>7.8523148148148148E-4</v>
      </c>
      <c r="J29" s="88">
        <f t="shared" si="0"/>
        <v>1.5711689814814815E-3</v>
      </c>
      <c r="K29" s="47">
        <f t="shared" si="1"/>
        <v>52.941176470588232</v>
      </c>
      <c r="L29" s="47" t="s">
        <v>35</v>
      </c>
      <c r="M29" s="84"/>
      <c r="O29" s="48"/>
      <c r="P29" s="49"/>
    </row>
    <row r="30" spans="1:16" ht="35.1" customHeight="1" x14ac:dyDescent="0.2">
      <c r="A30" s="83">
        <v>4</v>
      </c>
      <c r="B30" s="42">
        <v>34</v>
      </c>
      <c r="C30" s="43" t="s">
        <v>70</v>
      </c>
      <c r="D30" s="44" t="s">
        <v>71</v>
      </c>
      <c r="E30" s="45">
        <v>38763</v>
      </c>
      <c r="F30" s="45" t="s">
        <v>35</v>
      </c>
      <c r="G30" s="46" t="s">
        <v>72</v>
      </c>
      <c r="H30" s="85">
        <v>7.8862268518518517E-4</v>
      </c>
      <c r="I30" s="85">
        <v>7.8812500000000009E-4</v>
      </c>
      <c r="J30" s="88">
        <f t="shared" si="0"/>
        <v>1.5767476851851854E-3</v>
      </c>
      <c r="K30" s="47">
        <f t="shared" si="1"/>
        <v>52.941176470588232</v>
      </c>
      <c r="L30" s="47" t="s">
        <v>37</v>
      </c>
      <c r="M30" s="84"/>
      <c r="O30" s="49"/>
      <c r="P30" s="48"/>
    </row>
    <row r="31" spans="1:16" ht="35.1" customHeight="1" x14ac:dyDescent="0.2">
      <c r="A31" s="83">
        <v>4</v>
      </c>
      <c r="B31" s="42">
        <v>35</v>
      </c>
      <c r="C31" s="43" t="s">
        <v>73</v>
      </c>
      <c r="D31" s="44" t="s">
        <v>74</v>
      </c>
      <c r="E31" s="45">
        <v>38895</v>
      </c>
      <c r="F31" s="45" t="s">
        <v>35</v>
      </c>
      <c r="G31" s="46" t="s">
        <v>72</v>
      </c>
      <c r="H31" s="85">
        <v>7.8862268518518517E-4</v>
      </c>
      <c r="I31" s="85">
        <v>7.8812500000000009E-4</v>
      </c>
      <c r="J31" s="88">
        <f t="shared" si="0"/>
        <v>1.5767476851851854E-3</v>
      </c>
      <c r="K31" s="47">
        <f t="shared" si="1"/>
        <v>52.941176470588232</v>
      </c>
      <c r="L31" s="47" t="s">
        <v>37</v>
      </c>
      <c r="M31" s="84"/>
      <c r="O31" s="48"/>
      <c r="P31" s="48"/>
    </row>
    <row r="32" spans="1:16" ht="35.1" customHeight="1" x14ac:dyDescent="0.2">
      <c r="A32" s="83">
        <v>5</v>
      </c>
      <c r="B32" s="42">
        <v>115</v>
      </c>
      <c r="C32" s="43" t="s">
        <v>75</v>
      </c>
      <c r="D32" s="44" t="s">
        <v>76</v>
      </c>
      <c r="E32" s="45">
        <v>38221</v>
      </c>
      <c r="F32" s="45" t="s">
        <v>39</v>
      </c>
      <c r="G32" s="46" t="s">
        <v>77</v>
      </c>
      <c r="H32" s="85">
        <v>7.9694444444444441E-4</v>
      </c>
      <c r="I32" s="85">
        <v>7.8168981481481481E-4</v>
      </c>
      <c r="J32" s="88">
        <f t="shared" si="0"/>
        <v>1.5786342592592592E-3</v>
      </c>
      <c r="K32" s="47">
        <f t="shared" si="1"/>
        <v>52.941176470588232</v>
      </c>
      <c r="L32" s="47" t="s">
        <v>37</v>
      </c>
      <c r="M32" s="84"/>
      <c r="O32" s="48"/>
      <c r="P32" s="49"/>
    </row>
    <row r="33" spans="1:16" ht="35.1" customHeight="1" x14ac:dyDescent="0.2">
      <c r="A33" s="83">
        <v>5</v>
      </c>
      <c r="B33" s="42">
        <v>117</v>
      </c>
      <c r="C33" s="43" t="s">
        <v>78</v>
      </c>
      <c r="D33" s="44" t="s">
        <v>79</v>
      </c>
      <c r="E33" s="45">
        <v>38747</v>
      </c>
      <c r="F33" s="45" t="s">
        <v>37</v>
      </c>
      <c r="G33" s="46" t="s">
        <v>77</v>
      </c>
      <c r="H33" s="85">
        <v>7.9694444444444441E-4</v>
      </c>
      <c r="I33" s="85">
        <v>7.8168981481481481E-4</v>
      </c>
      <c r="J33" s="88">
        <f t="shared" si="0"/>
        <v>1.5786342592592592E-3</v>
      </c>
      <c r="K33" s="47">
        <f t="shared" si="1"/>
        <v>52.941176470588232</v>
      </c>
      <c r="L33" s="47" t="s">
        <v>37</v>
      </c>
      <c r="M33" s="84"/>
      <c r="O33" s="48"/>
      <c r="P33" s="48"/>
    </row>
    <row r="34" spans="1:16" ht="35.1" customHeight="1" x14ac:dyDescent="0.2">
      <c r="A34" s="83">
        <v>6</v>
      </c>
      <c r="B34" s="42">
        <v>11</v>
      </c>
      <c r="C34" s="43" t="s">
        <v>80</v>
      </c>
      <c r="D34" s="44" t="s">
        <v>81</v>
      </c>
      <c r="E34" s="45">
        <v>38526</v>
      </c>
      <c r="F34" s="45" t="s">
        <v>37</v>
      </c>
      <c r="G34" s="46" t="s">
        <v>52</v>
      </c>
      <c r="H34" s="85">
        <v>7.8256944444444435E-4</v>
      </c>
      <c r="I34" s="85">
        <v>8.0850694444444449E-4</v>
      </c>
      <c r="J34" s="88">
        <f t="shared" si="0"/>
        <v>1.5910763888888888E-3</v>
      </c>
      <c r="K34" s="47">
        <f t="shared" si="1"/>
        <v>52.554744525547441</v>
      </c>
      <c r="L34" s="47" t="s">
        <v>37</v>
      </c>
      <c r="M34" s="84"/>
      <c r="O34" s="48"/>
      <c r="P34" s="48"/>
    </row>
    <row r="35" spans="1:16" ht="35.1" customHeight="1" x14ac:dyDescent="0.2">
      <c r="A35" s="83">
        <v>6</v>
      </c>
      <c r="B35" s="42">
        <v>27</v>
      </c>
      <c r="C35" s="43" t="s">
        <v>82</v>
      </c>
      <c r="D35" s="44" t="s">
        <v>83</v>
      </c>
      <c r="E35" s="45">
        <v>39776</v>
      </c>
      <c r="F35" s="45" t="s">
        <v>37</v>
      </c>
      <c r="G35" s="46" t="s">
        <v>52</v>
      </c>
      <c r="H35" s="85">
        <v>7.8256944444444435E-4</v>
      </c>
      <c r="I35" s="85">
        <v>8.0850694444444449E-4</v>
      </c>
      <c r="J35" s="88">
        <f t="shared" si="0"/>
        <v>1.5910763888888888E-3</v>
      </c>
      <c r="K35" s="47">
        <f t="shared" si="1"/>
        <v>52.554744525547441</v>
      </c>
      <c r="L35" s="47" t="s">
        <v>37</v>
      </c>
      <c r="M35" s="84"/>
      <c r="O35" s="48"/>
      <c r="P35" s="48"/>
    </row>
    <row r="36" spans="1:16" ht="35.1" customHeight="1" x14ac:dyDescent="0.2">
      <c r="A36" s="83">
        <v>7</v>
      </c>
      <c r="B36" s="42">
        <v>147</v>
      </c>
      <c r="C36" s="43" t="s">
        <v>84</v>
      </c>
      <c r="D36" s="44" t="s">
        <v>85</v>
      </c>
      <c r="E36" s="45">
        <v>38931</v>
      </c>
      <c r="F36" s="45" t="s">
        <v>35</v>
      </c>
      <c r="G36" s="46" t="s">
        <v>86</v>
      </c>
      <c r="H36" s="85">
        <v>7.8974537037037034E-4</v>
      </c>
      <c r="I36" s="85">
        <v>8.0642361111111106E-4</v>
      </c>
      <c r="J36" s="88">
        <f t="shared" si="0"/>
        <v>1.5961689814814814E-3</v>
      </c>
      <c r="K36" s="47">
        <f t="shared" si="1"/>
        <v>52.173913043478265</v>
      </c>
      <c r="L36" s="51"/>
      <c r="M36" s="84"/>
      <c r="O36" s="48"/>
      <c r="P36" s="48"/>
    </row>
    <row r="37" spans="1:16" ht="35.1" customHeight="1" x14ac:dyDescent="0.2">
      <c r="A37" s="83">
        <v>7</v>
      </c>
      <c r="B37" s="42">
        <v>119</v>
      </c>
      <c r="C37" s="43" t="s">
        <v>87</v>
      </c>
      <c r="D37" s="44" t="s">
        <v>88</v>
      </c>
      <c r="E37" s="45">
        <v>38473</v>
      </c>
      <c r="F37" s="45" t="s">
        <v>35</v>
      </c>
      <c r="G37" s="46" t="s">
        <v>89</v>
      </c>
      <c r="H37" s="85">
        <v>7.8974537037037034E-4</v>
      </c>
      <c r="I37" s="85">
        <v>8.0642361111111106E-4</v>
      </c>
      <c r="J37" s="88">
        <f t="shared" si="0"/>
        <v>1.5961689814814814E-3</v>
      </c>
      <c r="K37" s="47">
        <f t="shared" si="1"/>
        <v>52.173913043478265</v>
      </c>
      <c r="L37" s="51"/>
      <c r="M37" s="84"/>
      <c r="O37" s="48"/>
      <c r="P37" s="48"/>
    </row>
    <row r="38" spans="1:16" ht="35.1" customHeight="1" x14ac:dyDescent="0.2">
      <c r="A38" s="83">
        <v>8</v>
      </c>
      <c r="B38" s="42">
        <v>91</v>
      </c>
      <c r="C38" s="43" t="s">
        <v>90</v>
      </c>
      <c r="D38" s="44" t="s">
        <v>91</v>
      </c>
      <c r="E38" s="45">
        <v>33408</v>
      </c>
      <c r="F38" s="45" t="s">
        <v>35</v>
      </c>
      <c r="G38" s="46" t="s">
        <v>92</v>
      </c>
      <c r="H38" s="85">
        <v>8.259722222222223E-4</v>
      </c>
      <c r="I38" s="85">
        <v>8.2223379629629628E-4</v>
      </c>
      <c r="J38" s="88">
        <f t="shared" si="0"/>
        <v>1.6482060185185185E-3</v>
      </c>
      <c r="K38" s="47">
        <f t="shared" si="1"/>
        <v>50.70422535211268</v>
      </c>
      <c r="L38" s="51"/>
      <c r="M38" s="84"/>
      <c r="O38" s="48"/>
      <c r="P38" s="48"/>
    </row>
    <row r="39" spans="1:16" ht="35.1" customHeight="1" x14ac:dyDescent="0.2">
      <c r="A39" s="83">
        <v>8</v>
      </c>
      <c r="B39" s="42">
        <v>96</v>
      </c>
      <c r="C39" s="43" t="s">
        <v>93</v>
      </c>
      <c r="D39" s="44" t="s">
        <v>94</v>
      </c>
      <c r="E39" s="45">
        <v>36182</v>
      </c>
      <c r="F39" s="45" t="s">
        <v>35</v>
      </c>
      <c r="G39" s="46" t="s">
        <v>92</v>
      </c>
      <c r="H39" s="85">
        <v>8.259722222222223E-4</v>
      </c>
      <c r="I39" s="85">
        <v>8.2223379629629628E-4</v>
      </c>
      <c r="J39" s="88">
        <f t="shared" si="0"/>
        <v>1.6482060185185185E-3</v>
      </c>
      <c r="K39" s="47">
        <f t="shared" si="1"/>
        <v>50.70422535211268</v>
      </c>
      <c r="L39" s="51"/>
      <c r="M39" s="84"/>
      <c r="O39" s="48"/>
      <c r="P39" s="48"/>
    </row>
    <row r="40" spans="1:16" ht="35.1" customHeight="1" x14ac:dyDescent="0.2">
      <c r="A40" s="83">
        <v>9</v>
      </c>
      <c r="B40" s="42">
        <v>98</v>
      </c>
      <c r="C40" s="43" t="s">
        <v>95</v>
      </c>
      <c r="D40" s="44" t="s">
        <v>96</v>
      </c>
      <c r="E40" s="45">
        <v>37302</v>
      </c>
      <c r="F40" s="45" t="s">
        <v>35</v>
      </c>
      <c r="G40" s="46" t="s">
        <v>53</v>
      </c>
      <c r="H40" s="85">
        <v>8.5722222222222222E-4</v>
      </c>
      <c r="I40" s="85">
        <v>8.7194444444444439E-4</v>
      </c>
      <c r="J40" s="88">
        <f t="shared" si="0"/>
        <v>1.7291666666666666E-3</v>
      </c>
      <c r="K40" s="47">
        <f t="shared" si="1"/>
        <v>48.322147651006709</v>
      </c>
      <c r="L40" s="51"/>
      <c r="M40" s="84"/>
      <c r="O40" s="48"/>
      <c r="P40" s="48"/>
    </row>
    <row r="41" spans="1:16" ht="35.1" customHeight="1" x14ac:dyDescent="0.2">
      <c r="A41" s="83">
        <v>9</v>
      </c>
      <c r="B41" s="47">
        <v>97</v>
      </c>
      <c r="C41" s="50" t="s">
        <v>97</v>
      </c>
      <c r="D41" s="50" t="s">
        <v>98</v>
      </c>
      <c r="E41" s="51">
        <v>38545</v>
      </c>
      <c r="F41" s="51" t="s">
        <v>37</v>
      </c>
      <c r="G41" s="41" t="s">
        <v>53</v>
      </c>
      <c r="H41" s="85">
        <v>8.5722222222222222E-4</v>
      </c>
      <c r="I41" s="85">
        <v>8.7194444444444439E-4</v>
      </c>
      <c r="J41" s="88">
        <f t="shared" si="0"/>
        <v>1.7291666666666666E-3</v>
      </c>
      <c r="K41" s="47">
        <f t="shared" si="1"/>
        <v>48.322147651006709</v>
      </c>
      <c r="L41" s="51"/>
      <c r="M41" s="84"/>
    </row>
    <row r="42" spans="1:16" ht="35.1" customHeight="1" x14ac:dyDescent="0.2">
      <c r="A42" s="83">
        <v>10</v>
      </c>
      <c r="B42" s="47">
        <v>106</v>
      </c>
      <c r="C42" s="50" t="s">
        <v>99</v>
      </c>
      <c r="D42" s="50" t="s">
        <v>100</v>
      </c>
      <c r="E42" s="51">
        <v>38641</v>
      </c>
      <c r="F42" s="51" t="s">
        <v>37</v>
      </c>
      <c r="G42" s="41" t="s">
        <v>53</v>
      </c>
      <c r="H42" s="85">
        <v>8.6879629629629622E-4</v>
      </c>
      <c r="I42" s="85">
        <v>8.8417824074074082E-4</v>
      </c>
      <c r="J42" s="88">
        <f t="shared" si="0"/>
        <v>1.752974537037037E-3</v>
      </c>
      <c r="K42" s="47">
        <f t="shared" si="1"/>
        <v>47.682119205298015</v>
      </c>
      <c r="L42" s="51"/>
      <c r="M42" s="84"/>
    </row>
    <row r="43" spans="1:16" ht="35.1" customHeight="1" x14ac:dyDescent="0.2">
      <c r="A43" s="83">
        <v>10</v>
      </c>
      <c r="B43" s="47">
        <v>110</v>
      </c>
      <c r="C43" s="50" t="s">
        <v>101</v>
      </c>
      <c r="D43" s="50" t="s">
        <v>102</v>
      </c>
      <c r="E43" s="51">
        <v>38544</v>
      </c>
      <c r="F43" s="51" t="s">
        <v>37</v>
      </c>
      <c r="G43" s="41" t="s">
        <v>53</v>
      </c>
      <c r="H43" s="85">
        <v>8.6879629629629622E-4</v>
      </c>
      <c r="I43" s="85">
        <v>8.8417824074074082E-4</v>
      </c>
      <c r="J43" s="88">
        <f t="shared" si="0"/>
        <v>1.752974537037037E-3</v>
      </c>
      <c r="K43" s="47">
        <f t="shared" si="1"/>
        <v>47.682119205298015</v>
      </c>
      <c r="L43" s="51"/>
      <c r="M43" s="84"/>
    </row>
    <row r="44" spans="1:16" ht="8.25" customHeight="1" x14ac:dyDescent="0.2">
      <c r="A44" s="69"/>
      <c r="B44" s="70"/>
      <c r="C44" s="70"/>
      <c r="D44" s="71"/>
      <c r="E44" s="72"/>
      <c r="F44" s="73"/>
      <c r="G44" s="74"/>
      <c r="H44" s="75"/>
      <c r="I44" s="75"/>
      <c r="J44" s="75"/>
      <c r="K44" s="76"/>
      <c r="L44" s="77"/>
      <c r="M44" s="78"/>
    </row>
    <row r="45" spans="1:16" ht="15" x14ac:dyDescent="0.2">
      <c r="A45" s="130" t="s">
        <v>27</v>
      </c>
      <c r="B45" s="115"/>
      <c r="C45" s="115"/>
      <c r="D45" s="115"/>
      <c r="E45" s="52"/>
      <c r="F45" s="52"/>
      <c r="G45" s="115"/>
      <c r="H45" s="115"/>
      <c r="I45" s="115"/>
      <c r="J45" s="115"/>
      <c r="K45" s="115"/>
      <c r="L45" s="115"/>
      <c r="M45" s="116"/>
    </row>
    <row r="46" spans="1:16" x14ac:dyDescent="0.2">
      <c r="A46" s="53" t="s">
        <v>28</v>
      </c>
      <c r="B46" s="54"/>
      <c r="C46" s="55"/>
      <c r="D46" s="54"/>
      <c r="E46" s="56"/>
      <c r="F46" s="54"/>
      <c r="G46" s="57" t="s">
        <v>29</v>
      </c>
      <c r="H46" s="58">
        <v>4</v>
      </c>
      <c r="J46" s="59" t="s">
        <v>30</v>
      </c>
      <c r="K46" s="57">
        <f>COUNTIF(F24:F43,"ЗМС")</f>
        <v>1</v>
      </c>
      <c r="L46" s="59"/>
      <c r="M46" s="57"/>
    </row>
    <row r="47" spans="1:16" x14ac:dyDescent="0.2">
      <c r="A47" s="53" t="s">
        <v>31</v>
      </c>
      <c r="B47" s="54"/>
      <c r="C47" s="55"/>
      <c r="D47" s="54"/>
      <c r="E47" s="56"/>
      <c r="F47" s="54"/>
      <c r="G47" s="55" t="s">
        <v>32</v>
      </c>
      <c r="H47" s="58">
        <f>H48+H52</f>
        <v>20</v>
      </c>
      <c r="J47" s="59" t="s">
        <v>33</v>
      </c>
      <c r="K47" s="57">
        <f>COUNTIF(F24:F43,"МСМК")</f>
        <v>1</v>
      </c>
      <c r="L47" s="59"/>
      <c r="M47" s="57"/>
    </row>
    <row r="48" spans="1:16" x14ac:dyDescent="0.2">
      <c r="A48" s="54"/>
      <c r="B48" s="54"/>
      <c r="C48" s="55"/>
      <c r="D48" s="54"/>
      <c r="E48" s="56"/>
      <c r="F48" s="54"/>
      <c r="G48" s="55" t="s">
        <v>34</v>
      </c>
      <c r="H48" s="58">
        <f>H49+H50+H51</f>
        <v>20</v>
      </c>
      <c r="J48" s="59" t="s">
        <v>35</v>
      </c>
      <c r="K48" s="57">
        <f>COUNTIF(F24:F43,"МС")</f>
        <v>10</v>
      </c>
      <c r="L48" s="59"/>
      <c r="M48" s="57"/>
    </row>
    <row r="49" spans="1:13" x14ac:dyDescent="0.2">
      <c r="A49" s="54"/>
      <c r="B49" s="54"/>
      <c r="C49" s="55"/>
      <c r="D49" s="54"/>
      <c r="E49" s="56"/>
      <c r="F49" s="54"/>
      <c r="G49" s="55" t="s">
        <v>36</v>
      </c>
      <c r="H49" s="58">
        <f>COUNT(A24:A43)</f>
        <v>20</v>
      </c>
      <c r="J49" s="59" t="s">
        <v>37</v>
      </c>
      <c r="K49" s="57">
        <f>COUNTIF(F24:F43,"КМС")</f>
        <v>7</v>
      </c>
      <c r="L49" s="59"/>
      <c r="M49" s="57"/>
    </row>
    <row r="50" spans="1:13" x14ac:dyDescent="0.2">
      <c r="A50" s="54"/>
      <c r="B50" s="54"/>
      <c r="C50" s="55"/>
      <c r="D50" s="54"/>
      <c r="E50" s="56"/>
      <c r="F50" s="54"/>
      <c r="G50" s="55" t="s">
        <v>38</v>
      </c>
      <c r="H50" s="58">
        <f>COUNTIF(A24:A43,"НФ")</f>
        <v>0</v>
      </c>
      <c r="J50" s="59" t="s">
        <v>39</v>
      </c>
      <c r="K50" s="57">
        <f>COUNTIF(F24:F43,"1 СР")</f>
        <v>1</v>
      </c>
      <c r="L50" s="59"/>
      <c r="M50" s="57"/>
    </row>
    <row r="51" spans="1:13" x14ac:dyDescent="0.2">
      <c r="A51" s="54"/>
      <c r="B51" s="54"/>
      <c r="C51" s="55"/>
      <c r="D51" s="54"/>
      <c r="E51" s="56"/>
      <c r="F51" s="54"/>
      <c r="G51" s="55" t="s">
        <v>40</v>
      </c>
      <c r="H51" s="58">
        <f>COUNTIF(A24:A43,"ДСКВ")</f>
        <v>0</v>
      </c>
      <c r="J51" s="60" t="s">
        <v>41</v>
      </c>
      <c r="K51" s="57">
        <f>COUNTIF(F24:F43,"2 СР")</f>
        <v>0</v>
      </c>
      <c r="L51" s="59"/>
      <c r="M51" s="57"/>
    </row>
    <row r="52" spans="1:13" x14ac:dyDescent="0.2">
      <c r="A52" s="54"/>
      <c r="B52" s="54"/>
      <c r="C52" s="55"/>
      <c r="D52" s="54"/>
      <c r="E52" s="56"/>
      <c r="F52" s="54"/>
      <c r="G52" s="55" t="s">
        <v>42</v>
      </c>
      <c r="H52" s="58">
        <f>COUNTIF(A24:A43,"НС")</f>
        <v>0</v>
      </c>
      <c r="J52" s="60" t="s">
        <v>43</v>
      </c>
      <c r="K52" s="57">
        <f>COUNTIF(F24:F43,"3 СР")</f>
        <v>0</v>
      </c>
      <c r="L52" s="59"/>
      <c r="M52" s="57"/>
    </row>
    <row r="53" spans="1:13" x14ac:dyDescent="0.2">
      <c r="A53" s="54"/>
      <c r="B53" s="61"/>
      <c r="C53" s="61"/>
      <c r="D53" s="54"/>
      <c r="E53" s="56"/>
      <c r="F53" s="54"/>
      <c r="G53" s="54"/>
      <c r="H53" s="62"/>
      <c r="I53" s="62"/>
      <c r="J53" s="62"/>
      <c r="K53" s="60"/>
      <c r="L53" s="54"/>
      <c r="M53" s="54"/>
    </row>
    <row r="54" spans="1:13" ht="15" x14ac:dyDescent="0.2">
      <c r="A54" s="130"/>
      <c r="B54" s="115"/>
      <c r="C54" s="115"/>
      <c r="D54" s="115"/>
      <c r="E54" s="115" t="s">
        <v>44</v>
      </c>
      <c r="F54" s="115"/>
      <c r="G54" s="115"/>
      <c r="H54" s="115" t="s">
        <v>45</v>
      </c>
      <c r="I54" s="115"/>
      <c r="J54" s="115"/>
      <c r="K54" s="115" t="s">
        <v>46</v>
      </c>
      <c r="L54" s="115"/>
      <c r="M54" s="116"/>
    </row>
    <row r="55" spans="1:13" x14ac:dyDescent="0.2">
      <c r="A55" s="131"/>
      <c r="B55" s="93"/>
      <c r="C55" s="93"/>
      <c r="D55" s="93"/>
      <c r="E55" s="93"/>
      <c r="F55" s="132"/>
      <c r="G55" s="132"/>
      <c r="H55" s="132"/>
      <c r="I55" s="132"/>
      <c r="J55" s="132"/>
      <c r="K55" s="132"/>
      <c r="L55" s="132"/>
      <c r="M55" s="133"/>
    </row>
    <row r="56" spans="1:13" x14ac:dyDescent="0.2">
      <c r="A56" s="63"/>
      <c r="B56" s="1"/>
      <c r="C56" s="1"/>
      <c r="D56" s="1"/>
      <c r="E56" s="64"/>
      <c r="F56" s="1"/>
      <c r="G56" s="1"/>
      <c r="H56" s="65"/>
      <c r="I56" s="65"/>
      <c r="J56" s="65"/>
      <c r="K56" s="1"/>
      <c r="L56" s="1"/>
      <c r="M56" s="66"/>
    </row>
    <row r="57" spans="1:13" x14ac:dyDescent="0.2">
      <c r="A57" s="63"/>
      <c r="B57" s="1"/>
      <c r="C57" s="1"/>
      <c r="D57" s="1"/>
      <c r="E57" s="64"/>
      <c r="F57" s="1"/>
      <c r="G57" s="1"/>
      <c r="H57" s="65"/>
      <c r="I57" s="65"/>
      <c r="J57" s="65"/>
      <c r="K57" s="1"/>
      <c r="L57" s="1"/>
      <c r="M57" s="66"/>
    </row>
    <row r="58" spans="1:13" x14ac:dyDescent="0.2">
      <c r="A58" s="63"/>
      <c r="B58" s="1"/>
      <c r="C58" s="1"/>
      <c r="D58" s="1"/>
      <c r="E58" s="64"/>
      <c r="F58" s="1"/>
      <c r="G58" s="1"/>
      <c r="H58" s="65"/>
      <c r="I58" s="65"/>
      <c r="J58" s="65"/>
      <c r="K58" s="1"/>
      <c r="L58" s="1"/>
      <c r="M58" s="66"/>
    </row>
    <row r="59" spans="1:13" x14ac:dyDescent="0.2">
      <c r="A59" s="63"/>
      <c r="B59" s="1"/>
      <c r="C59" s="1"/>
      <c r="D59" s="1"/>
      <c r="E59" s="64"/>
      <c r="F59" s="1"/>
      <c r="G59" s="1"/>
      <c r="H59" s="65"/>
      <c r="I59" s="65"/>
      <c r="J59" s="65"/>
      <c r="K59" s="67"/>
      <c r="L59" s="68"/>
      <c r="M59" s="66"/>
    </row>
    <row r="60" spans="1:13" x14ac:dyDescent="0.2">
      <c r="A60" s="134" t="s">
        <v>2</v>
      </c>
      <c r="B60" s="135"/>
      <c r="C60" s="135"/>
      <c r="D60" s="135"/>
      <c r="E60" s="135" t="str">
        <f>G17</f>
        <v>Попова Е.В. (ВК, Воронежская область)</v>
      </c>
      <c r="F60" s="135"/>
      <c r="G60" s="135"/>
      <c r="H60" s="135" t="str">
        <f>G18</f>
        <v>Гонова М.В. (ВК, Москва)</v>
      </c>
      <c r="I60" s="135"/>
      <c r="J60" s="135"/>
      <c r="K60" s="135" t="str">
        <f>G19</f>
        <v>Гниденко В.Н. (ВК, Тульская область)</v>
      </c>
      <c r="L60" s="135"/>
      <c r="M60" s="136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55:E55"/>
    <mergeCell ref="F55:M55"/>
    <mergeCell ref="A60:D60"/>
    <mergeCell ref="E60:G60"/>
    <mergeCell ref="H60:J60"/>
    <mergeCell ref="K60:M60"/>
    <mergeCell ref="A45:D45"/>
    <mergeCell ref="G45:M45"/>
    <mergeCell ref="A54:D54"/>
    <mergeCell ref="E54:G54"/>
    <mergeCell ref="H54:J54"/>
    <mergeCell ref="K54:M54"/>
    <mergeCell ref="K21:K22"/>
    <mergeCell ref="L21:L22"/>
    <mergeCell ref="M21:M22"/>
    <mergeCell ref="O21:O22"/>
    <mergeCell ref="P21:P22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8" type="noConversion"/>
  <conditionalFormatting sqref="G49:G52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2025-07-13T15:59:09Z</dcterms:modified>
</cp:coreProperties>
</file>