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Шоссе 2023\"/>
    </mc:Choice>
  </mc:AlternateContent>
  <xr:revisionPtr revIDLastSave="0" documentId="13_ncr:1_{DEBE266A-D52A-416C-AC0A-3E89AC7481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нг г" sheetId="14" r:id="rId1"/>
  </sheets>
  <definedNames>
    <definedName name="_xlnm.Print_Titles" localSheetId="0">'мнг г'!$21:$22</definedName>
    <definedName name="_xlnm.Print_Area" localSheetId="0">'мнг г'!$A$1:$U$43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4" l="1"/>
  <c r="R24" i="14"/>
  <c r="R26" i="14"/>
  <c r="R23" i="14"/>
  <c r="T23" i="14" s="1"/>
  <c r="R43" i="14"/>
  <c r="A43" i="14"/>
  <c r="F43" i="14"/>
  <c r="S25" i="14" l="1"/>
  <c r="S26" i="14"/>
  <c r="T24" i="14"/>
  <c r="T25" i="14"/>
  <c r="U35" i="14"/>
  <c r="U34" i="14"/>
  <c r="U33" i="14"/>
  <c r="U32" i="14"/>
  <c r="U31" i="14"/>
  <c r="U30" i="14"/>
  <c r="U29" i="14"/>
  <c r="H36" i="14"/>
  <c r="H35" i="14"/>
  <c r="H34" i="14"/>
  <c r="H33" i="14"/>
  <c r="H32" i="14"/>
  <c r="T26" i="14" l="1"/>
  <c r="S24" i="14"/>
  <c r="H31" i="14"/>
  <c r="H30" i="14" s="1"/>
</calcChain>
</file>

<file path=xl/sharedStrings.xml><?xml version="1.0" encoding="utf-8"?>
<sst xmlns="http://schemas.openxmlformats.org/spreadsheetml/2006/main" count="82" uniqueCount="76">
  <si>
    <t>ИНФОРМАЦИЯ О ЖЮРИ И ГСК СОРЕВНОВАНИЙ:</t>
  </si>
  <si>
    <t>ТЕХНИЧЕСКИЙ ДЕЛЕГАТ ФВСР:</t>
  </si>
  <si>
    <t>НОМЕР</t>
  </si>
  <si>
    <t>ФАМИЛИЯ ИМЯ</t>
  </si>
  <si>
    <t>МС</t>
  </si>
  <si>
    <t>КМС</t>
  </si>
  <si>
    <t>ГЛАВНЫЙ СУДЬЯ</t>
  </si>
  <si>
    <t>ТЕХНИЧЕСКИЕ ДАННЫЕ ТРАССЫ:</t>
  </si>
  <si>
    <t>МЕСТО</t>
  </si>
  <si>
    <t>ПРИМЕЧАНИЕ</t>
  </si>
  <si>
    <t>ТЕРРИТОРИАЛЬНАЯ ПРИНАДЛЕЖНОСТЬ</t>
  </si>
  <si>
    <t>РЕЗУЛЬТАТ</t>
  </si>
  <si>
    <t>ОТСТАВАНИЕ</t>
  </si>
  <si>
    <t>ГЛАВНЫЙ СУДЬЯ:</t>
  </si>
  <si>
    <t>ГЛАВНЫЙ СЕКРЕТАРЬ:</t>
  </si>
  <si>
    <t>СУДЬЯ НА ФИНИШЕ:</t>
  </si>
  <si>
    <t>ГЛАВНЫЙ СЕКРЕТАРЬ</t>
  </si>
  <si>
    <t>Министерство спорта Российской Федерации</t>
  </si>
  <si>
    <t>Федерация велосипедного спорта России</t>
  </si>
  <si>
    <t>Федерация велосипедного спорта Удмуртской Республики</t>
  </si>
  <si>
    <t>Самарская область</t>
  </si>
  <si>
    <t>Министерство по физической культуре и спорту Удмуртской Республики</t>
  </si>
  <si>
    <t>по велосипедному спорту</t>
  </si>
  <si>
    <t>КОД UCI</t>
  </si>
  <si>
    <t>РАЗРЯД,
ЗВАНИЕ</t>
  </si>
  <si>
    <t>СКОРОСТЬ км/ч</t>
  </si>
  <si>
    <t>ПОГОДНЫЕ УСЛОВИЯ</t>
  </si>
  <si>
    <t>СТАТИСТИКА ГОНКИ</t>
  </si>
  <si>
    <t>СУДЬЯ НА ФИНИШЕ</t>
  </si>
  <si>
    <t>ИТОГОВЫЙ ПРОТОКОЛ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</si>
  <si>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ИЖЕВСК</t>
    </r>
  </si>
  <si>
    <t>НАЧАЛО ГОНКИ:</t>
  </si>
  <si>
    <t>ОКОНЧАНИЕ ГОНКИ:</t>
  </si>
  <si>
    <t>1 этап</t>
  </si>
  <si>
    <t>2 этап</t>
  </si>
  <si>
    <t>3 этап</t>
  </si>
  <si>
    <t>Температура:</t>
  </si>
  <si>
    <t>Влажность:</t>
  </si>
  <si>
    <t>Осадки:</t>
  </si>
  <si>
    <t>Ветер:</t>
  </si>
  <si>
    <t>МСМК</t>
  </si>
  <si>
    <t>№ ВРВС: 0080671811Я</t>
  </si>
  <si>
    <t>ДЛИНА ДИСТАНЦИИ / ЭТАПОВ:</t>
  </si>
  <si>
    <t>НАЗВАНИЕ ТРАССЫ / РЕГ. НОМЕР:</t>
  </si>
  <si>
    <t>МАКСИМАЛЬНЫЙ ПЕРЕПАД (HD):</t>
  </si>
  <si>
    <t>СУММА ПЕРЕПАДОВ (ТС):</t>
  </si>
  <si>
    <t>ХАРИН В.В. (ВК, г. ИЖЕВСК)</t>
  </si>
  <si>
    <t>САДРОВ Е.В. (1К, г. ИЖЕВСК)</t>
  </si>
  <si>
    <t>ЖДАНОВ В.С. (1К, г. ИЖЕВСК)</t>
  </si>
  <si>
    <t>РЕЗУЛЬТАТ И МЕСТО НА ЭТАПАХ</t>
  </si>
  <si>
    <t>ДАТА РОЖД.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</si>
  <si>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</si>
  <si>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</si>
  <si>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</si>
  <si>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</si>
  <si>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</si>
  <si>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</si>
  <si>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</si>
  <si>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</si>
  <si>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</si>
  <si>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1 СР</t>
  </si>
  <si>
    <t>2 СР</t>
  </si>
  <si>
    <t>3 СР</t>
  </si>
  <si>
    <t>Шоссе - многодневная гонка</t>
  </si>
  <si>
    <t>5</t>
  </si>
  <si>
    <t>4 этап</t>
  </si>
  <si>
    <t>5 этап</t>
  </si>
  <si>
    <t>Республика Татарстан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</si>
  <si>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31 ИЮЛЯ - 06 АВГУСТА 2023 ГОДА</t>
    </r>
  </si>
  <si>
    <t>ВСЕРОССИЙСКИЕ СОРЕВНОВАНИЯ</t>
  </si>
  <si>
    <t>Юниоры 17-18 лет</t>
  </si>
  <si>
    <t>ЗОТОВ Арсентий</t>
  </si>
  <si>
    <t>ШМАТОВ Никита</t>
  </si>
  <si>
    <t>ХАБИПОВ Дамир</t>
  </si>
  <si>
    <t>ГАФИЯТОВ Булат</t>
  </si>
  <si>
    <t>№ ЕКП 2023: 33863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</si>
</sst>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&quot; км&quot;"/>
    <numFmt numFmtId="165" formatCode="yyyy"/>
    <numFmt numFmtId="166" formatCode="h:mm:ss.0"/>
    <numFmt numFmtId="167" formatCode="0.000"/>
    <numFmt numFmtId="168" formatCode="h:mm:ss.00"/>
    <numFmt numFmtId="169" formatCode="[$-F400]h:mm:ss\ AM/PM"/>
  </numFmts>
  <fonts count="46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79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5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3" fillId="0" borderId="0"/>
    <xf numFmtId="0" fontId="42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3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53">
    <xf numFmtId="0" fontId="0" fillId="0" borderId="0" xfId="0">
      <alignment vertical="top" wrapText="1"/>
    </xf>
    <xf numFmtId="0" fontId="27" fillId="0" borderId="0" xfId="44" applyFont="1" applyAlignment="1">
      <alignment vertical="center"/>
    </xf>
    <xf numFmtId="0" fontId="29" fillId="0" borderId="0" xfId="44" applyFont="1" applyAlignment="1">
      <alignment vertical="center"/>
    </xf>
    <xf numFmtId="0" fontId="33" fillId="0" borderId="18" xfId="44" applyFont="1" applyBorder="1" applyAlignment="1">
      <alignment vertical="center"/>
    </xf>
    <xf numFmtId="0" fontId="26" fillId="0" borderId="19" xfId="44" applyFont="1" applyBorder="1" applyAlignment="1">
      <alignment horizontal="center" vertical="center"/>
    </xf>
    <xf numFmtId="0" fontId="22" fillId="0" borderId="19" xfId="44" applyBorder="1"/>
    <xf numFmtId="0" fontId="26" fillId="0" borderId="19" xfId="44" applyFont="1" applyBorder="1" applyAlignment="1">
      <alignment vertical="center"/>
    </xf>
    <xf numFmtId="0" fontId="26" fillId="0" borderId="19" xfId="44" applyFont="1" applyBorder="1" applyAlignment="1">
      <alignment horizontal="right" vertical="center"/>
    </xf>
    <xf numFmtId="0" fontId="36" fillId="0" borderId="20" xfId="44" applyFont="1" applyBorder="1" applyAlignment="1">
      <alignment horizontal="right" vertical="center"/>
    </xf>
    <xf numFmtId="0" fontId="35" fillId="0" borderId="21" xfId="44" applyFont="1" applyBorder="1" applyAlignment="1">
      <alignment horizontal="left" vertical="center"/>
    </xf>
    <xf numFmtId="0" fontId="26" fillId="0" borderId="22" xfId="44" applyFont="1" applyBorder="1" applyAlignment="1">
      <alignment horizontal="center" vertical="center"/>
    </xf>
    <xf numFmtId="0" fontId="26" fillId="0" borderId="22" xfId="44" applyFont="1" applyBorder="1" applyAlignment="1">
      <alignment vertical="center"/>
    </xf>
    <xf numFmtId="0" fontId="26" fillId="0" borderId="22" xfId="44" applyFont="1" applyBorder="1" applyAlignment="1">
      <alignment horizontal="right" vertical="center"/>
    </xf>
    <xf numFmtId="0" fontId="27" fillId="0" borderId="16" xfId="44" applyFont="1" applyBorder="1" applyAlignment="1">
      <alignment vertical="center"/>
    </xf>
    <xf numFmtId="0" fontId="27" fillId="0" borderId="0" xfId="44" applyFont="1" applyAlignment="1">
      <alignment horizontal="center" vertical="center"/>
    </xf>
    <xf numFmtId="0" fontId="35" fillId="0" borderId="24" xfId="44" applyFont="1" applyBorder="1" applyAlignment="1">
      <alignment vertical="center"/>
    </xf>
    <xf numFmtId="0" fontId="35" fillId="0" borderId="11" xfId="44" applyFont="1" applyBorder="1" applyAlignment="1">
      <alignment horizontal="center" vertical="center"/>
    </xf>
    <xf numFmtId="0" fontId="35" fillId="0" borderId="11" xfId="44" applyFont="1" applyBorder="1" applyAlignment="1">
      <alignment vertical="center"/>
    </xf>
    <xf numFmtId="0" fontId="26" fillId="0" borderId="11" xfId="44" applyFont="1" applyBorder="1" applyAlignment="1">
      <alignment vertical="center"/>
    </xf>
    <xf numFmtId="0" fontId="26" fillId="0" borderId="11" xfId="44" applyFont="1" applyBorder="1" applyAlignment="1">
      <alignment horizontal="right" vertical="center"/>
    </xf>
    <xf numFmtId="0" fontId="35" fillId="0" borderId="10" xfId="44" applyFont="1" applyBorder="1" applyAlignment="1">
      <alignment horizontal="left" vertical="center"/>
    </xf>
    <xf numFmtId="164" fontId="26" fillId="0" borderId="25" xfId="44" applyNumberFormat="1" applyFont="1" applyBorder="1" applyAlignment="1">
      <alignment horizontal="right" vertical="center"/>
    </xf>
    <xf numFmtId="0" fontId="27" fillId="0" borderId="11" xfId="44" applyFont="1" applyBorder="1" applyAlignment="1">
      <alignment vertical="center"/>
    </xf>
    <xf numFmtId="0" fontId="26" fillId="0" borderId="12" xfId="44" applyFont="1" applyBorder="1" applyAlignment="1">
      <alignment horizontal="right" vertical="center"/>
    </xf>
    <xf numFmtId="0" fontId="27" fillId="0" borderId="17" xfId="44" applyFont="1" applyBorder="1" applyAlignment="1">
      <alignment vertical="center"/>
    </xf>
    <xf numFmtId="0" fontId="37" fillId="0" borderId="0" xfId="44" applyFont="1" applyAlignment="1">
      <alignment vertical="center"/>
    </xf>
    <xf numFmtId="0" fontId="32" fillId="0" borderId="26" xfId="44" applyFont="1" applyBorder="1" applyAlignment="1">
      <alignment horizontal="center" vertical="center" wrapText="1"/>
    </xf>
    <xf numFmtId="0" fontId="38" fillId="0" borderId="27" xfId="44" applyFont="1" applyBorder="1" applyAlignment="1">
      <alignment horizontal="center" vertical="center"/>
    </xf>
    <xf numFmtId="0" fontId="39" fillId="0" borderId="27" xfId="45" applyFont="1" applyBorder="1" applyAlignment="1">
      <alignment vertical="center" wrapText="1"/>
    </xf>
    <xf numFmtId="165" fontId="38" fillId="0" borderId="27" xfId="44" applyNumberFormat="1" applyFont="1" applyBorder="1" applyAlignment="1">
      <alignment horizontal="center" vertical="center" wrapText="1"/>
    </xf>
    <xf numFmtId="166" fontId="38" fillId="0" borderId="27" xfId="44" applyNumberFormat="1" applyFont="1" applyBorder="1" applyAlignment="1">
      <alignment horizontal="center" vertical="center"/>
    </xf>
    <xf numFmtId="0" fontId="41" fillId="0" borderId="0" xfId="44" applyFont="1" applyAlignment="1">
      <alignment vertical="center"/>
    </xf>
    <xf numFmtId="0" fontId="38" fillId="0" borderId="28" xfId="44" applyFont="1" applyBorder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22" xfId="44" applyFont="1" applyBorder="1" applyAlignment="1">
      <alignment vertical="center"/>
    </xf>
    <xf numFmtId="0" fontId="27" fillId="0" borderId="19" xfId="44" applyFont="1" applyBorder="1" applyAlignment="1">
      <alignment vertical="center"/>
    </xf>
    <xf numFmtId="0" fontId="26" fillId="0" borderId="11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0" fontId="36" fillId="0" borderId="23" xfId="44" applyFont="1" applyBorder="1" applyAlignment="1">
      <alignment horizontal="right" vertical="center"/>
    </xf>
    <xf numFmtId="0" fontId="27" fillId="0" borderId="19" xfId="44" applyFont="1" applyBorder="1" applyAlignment="1">
      <alignment horizontal="center" vertical="center"/>
    </xf>
    <xf numFmtId="0" fontId="38" fillId="0" borderId="0" xfId="44" applyFont="1" applyAlignment="1">
      <alignment horizontal="center" vertical="center"/>
    </xf>
    <xf numFmtId="168" fontId="27" fillId="0" borderId="0" xfId="44" applyNumberFormat="1" applyFont="1" applyAlignment="1">
      <alignment horizontal="center" vertical="center"/>
    </xf>
    <xf numFmtId="0" fontId="35" fillId="0" borderId="19" xfId="44" applyFont="1" applyBorder="1" applyAlignment="1">
      <alignment horizontal="right" vertical="center"/>
    </xf>
    <xf numFmtId="0" fontId="35" fillId="0" borderId="22" xfId="44" applyFont="1" applyBorder="1" applyAlignment="1">
      <alignment horizontal="right" vertical="center"/>
    </xf>
    <xf numFmtId="0" fontId="35" fillId="0" borderId="11" xfId="44" applyFont="1" applyBorder="1" applyAlignment="1">
      <alignment horizontal="left" vertical="center"/>
    </xf>
    <xf numFmtId="49" fontId="26" fillId="0" borderId="25" xfId="44" applyNumberFormat="1" applyFont="1" applyBorder="1" applyAlignment="1">
      <alignment horizontal="right" vertical="center"/>
    </xf>
    <xf numFmtId="0" fontId="38" fillId="0" borderId="16" xfId="44" applyFont="1" applyBorder="1" applyAlignment="1">
      <alignment horizontal="center" vertical="center"/>
    </xf>
    <xf numFmtId="0" fontId="36" fillId="0" borderId="0" xfId="44" applyFont="1" applyAlignment="1">
      <alignment horizontal="left" vertical="center" wrapText="1"/>
    </xf>
    <xf numFmtId="0" fontId="40" fillId="0" borderId="0" xfId="46" applyFont="1" applyAlignment="1">
      <alignment horizontal="center" vertical="center" wrapText="1"/>
    </xf>
    <xf numFmtId="165" fontId="38" fillId="0" borderId="0" xfId="44" applyNumberFormat="1" applyFont="1" applyAlignment="1">
      <alignment horizontal="left" vertical="center" wrapText="1"/>
    </xf>
    <xf numFmtId="0" fontId="44" fillId="0" borderId="0" xfId="44" applyFont="1" applyAlignment="1">
      <alignment vertical="center" wrapText="1"/>
    </xf>
    <xf numFmtId="0" fontId="44" fillId="0" borderId="17" xfId="44" applyFont="1" applyBorder="1" applyAlignment="1">
      <alignment vertical="center" wrapText="1"/>
    </xf>
    <xf numFmtId="0" fontId="35" fillId="33" borderId="33" xfId="0" applyFont="1" applyFill="1" applyBorder="1" applyAlignment="1">
      <alignment vertical="center"/>
    </xf>
    <xf numFmtId="0" fontId="26" fillId="0" borderId="19" xfId="0" applyFont="1" applyBorder="1" applyAlignment="1">
      <alignment vertical="center"/>
    </xf>
    <xf numFmtId="2" fontId="26" fillId="0" borderId="19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22" xfId="0" applyFont="1" applyBorder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49" fontId="26" fillId="0" borderId="11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vertical="center"/>
    </xf>
    <xf numFmtId="49" fontId="26" fillId="0" borderId="12" xfId="0" applyNumberFormat="1" applyFont="1" applyBorder="1" applyAlignment="1">
      <alignment horizontal="center" vertical="center"/>
    </xf>
    <xf numFmtId="9" fontId="26" fillId="0" borderId="11" xfId="0" applyNumberFormat="1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49" fontId="26" fillId="0" borderId="10" xfId="0" applyNumberFormat="1" applyFont="1" applyBorder="1" applyAlignment="1">
      <alignment vertical="center"/>
    </xf>
    <xf numFmtId="2" fontId="26" fillId="0" borderId="35" xfId="0" applyNumberFormat="1" applyFont="1" applyBorder="1" applyAlignment="1">
      <alignment vertical="center"/>
    </xf>
    <xf numFmtId="0" fontId="32" fillId="0" borderId="16" xfId="44" applyFont="1" applyBorder="1" applyAlignment="1">
      <alignment horizontal="center" vertical="center"/>
    </xf>
    <xf numFmtId="0" fontId="32" fillId="0" borderId="17" xfId="44" applyFont="1" applyBorder="1" applyAlignment="1">
      <alignment horizontal="center" vertical="center"/>
    </xf>
    <xf numFmtId="0" fontId="32" fillId="0" borderId="0" xfId="44" applyFont="1" applyBorder="1" applyAlignment="1">
      <alignment horizontal="center" vertical="center"/>
    </xf>
    <xf numFmtId="0" fontId="35" fillId="0" borderId="29" xfId="44" applyFont="1" applyBorder="1" applyAlignment="1">
      <alignment vertical="center"/>
    </xf>
    <xf numFmtId="0" fontId="26" fillId="0" borderId="30" xfId="44" applyFont="1" applyBorder="1" applyAlignment="1">
      <alignment horizontal="center" vertical="center"/>
    </xf>
    <xf numFmtId="0" fontId="26" fillId="0" borderId="30" xfId="44" applyFont="1" applyBorder="1" applyAlignment="1">
      <alignment horizontal="right" vertical="center"/>
    </xf>
    <xf numFmtId="0" fontId="27" fillId="0" borderId="30" xfId="44" applyFont="1" applyBorder="1" applyAlignment="1">
      <alignment vertical="center"/>
    </xf>
    <xf numFmtId="0" fontId="35" fillId="0" borderId="36" xfId="44" applyFont="1" applyBorder="1" applyAlignment="1">
      <alignment horizontal="left" vertical="center"/>
    </xf>
    <xf numFmtId="0" fontId="35" fillId="0" borderId="30" xfId="44" applyFont="1" applyBorder="1" applyAlignment="1">
      <alignment horizontal="left" vertical="center"/>
    </xf>
    <xf numFmtId="49" fontId="26" fillId="0" borderId="31" xfId="44" applyNumberFormat="1" applyFont="1" applyBorder="1" applyAlignment="1">
      <alignment horizontal="right" vertical="center"/>
    </xf>
    <xf numFmtId="49" fontId="26" fillId="0" borderId="19" xfId="44" applyNumberFormat="1" applyFont="1" applyBorder="1" applyAlignment="1">
      <alignment horizontal="center" vertical="center"/>
    </xf>
    <xf numFmtId="49" fontId="26" fillId="0" borderId="0" xfId="44" applyNumberFormat="1" applyFont="1" applyBorder="1" applyAlignment="1">
      <alignment horizontal="center" vertical="center"/>
    </xf>
    <xf numFmtId="0" fontId="27" fillId="0" borderId="0" xfId="44" applyFont="1" applyBorder="1" applyAlignment="1">
      <alignment vertical="center"/>
    </xf>
    <xf numFmtId="49" fontId="26" fillId="0" borderId="22" xfId="44" applyNumberFormat="1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left" vertical="center"/>
    </xf>
    <xf numFmtId="2" fontId="27" fillId="0" borderId="10" xfId="0" applyNumberFormat="1" applyFont="1" applyBorder="1" applyAlignment="1">
      <alignment vertical="center"/>
    </xf>
    <xf numFmtId="0" fontId="27" fillId="0" borderId="25" xfId="0" applyFont="1" applyBorder="1" applyAlignment="1">
      <alignment horizontal="left" vertical="center"/>
    </xf>
    <xf numFmtId="0" fontId="38" fillId="0" borderId="30" xfId="44" applyFont="1" applyBorder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19" xfId="44" applyFont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0" fontId="32" fillId="0" borderId="0" xfId="44" applyFont="1" applyBorder="1" applyAlignment="1">
      <alignment horizontal="center" vertical="center"/>
    </xf>
    <xf numFmtId="167" fontId="38" fillId="0" borderId="27" xfId="0" applyNumberFormat="1" applyFont="1" applyBorder="1" applyAlignment="1">
      <alignment horizontal="center" vertical="center"/>
    </xf>
    <xf numFmtId="1" fontId="40" fillId="0" borderId="27" xfId="46" applyNumberFormat="1" applyFont="1" applyBorder="1" applyAlignment="1">
      <alignment horizontal="center" vertical="center" wrapText="1"/>
    </xf>
    <xf numFmtId="0" fontId="27" fillId="0" borderId="16" xfId="44" applyFont="1" applyBorder="1" applyAlignment="1">
      <alignment horizontal="center" vertical="center"/>
    </xf>
    <xf numFmtId="0" fontId="27" fillId="0" borderId="17" xfId="44" applyFont="1" applyBorder="1" applyAlignment="1">
      <alignment horizontal="center" vertical="center"/>
    </xf>
    <xf numFmtId="0" fontId="27" fillId="0" borderId="0" xfId="44" applyFont="1" applyBorder="1" applyAlignment="1">
      <alignment horizontal="center" vertical="center"/>
    </xf>
    <xf numFmtId="0" fontId="32" fillId="0" borderId="0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19" xfId="44" applyFont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169" fontId="38" fillId="0" borderId="27" xfId="44" applyNumberFormat="1" applyFont="1" applyBorder="1" applyAlignment="1">
      <alignment horizontal="center" vertical="center"/>
    </xf>
    <xf numFmtId="0" fontId="40" fillId="0" borderId="27" xfId="46" applyFont="1" applyBorder="1" applyAlignment="1">
      <alignment horizontal="center" vertical="center" wrapText="1"/>
    </xf>
    <xf numFmtId="0" fontId="35" fillId="33" borderId="32" xfId="0" applyFont="1" applyFill="1" applyBorder="1" applyAlignment="1">
      <alignment horizontal="center" vertical="center"/>
    </xf>
    <xf numFmtId="0" fontId="35" fillId="33" borderId="33" xfId="0" applyFont="1" applyFill="1" applyBorder="1" applyAlignment="1">
      <alignment horizontal="center" vertical="center"/>
    </xf>
    <xf numFmtId="0" fontId="38" fillId="0" borderId="29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38" fillId="0" borderId="31" xfId="44" applyFont="1" applyBorder="1" applyAlignment="1">
      <alignment horizontal="center" vertical="center"/>
    </xf>
    <xf numFmtId="0" fontId="27" fillId="0" borderId="16" xfId="44" applyFont="1" applyBorder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27" fillId="0" borderId="17" xfId="44" applyFont="1" applyBorder="1" applyAlignment="1">
      <alignment horizontal="center" vertical="center"/>
    </xf>
    <xf numFmtId="0" fontId="27" fillId="0" borderId="21" xfId="44" applyFont="1" applyBorder="1" applyAlignment="1">
      <alignment horizontal="center" vertical="center"/>
    </xf>
    <xf numFmtId="0" fontId="27" fillId="0" borderId="22" xfId="44" applyFont="1" applyBorder="1" applyAlignment="1">
      <alignment horizontal="center" vertical="center"/>
    </xf>
    <xf numFmtId="0" fontId="27" fillId="0" borderId="23" xfId="44" applyFont="1" applyBorder="1" applyAlignment="1">
      <alignment horizontal="center" vertical="center"/>
    </xf>
    <xf numFmtId="0" fontId="27" fillId="0" borderId="18" xfId="44" applyFont="1" applyBorder="1" applyAlignment="1">
      <alignment horizontal="center" vertical="center"/>
    </xf>
    <xf numFmtId="0" fontId="27" fillId="0" borderId="19" xfId="44" applyFont="1" applyBorder="1" applyAlignment="1">
      <alignment horizontal="center" vertical="center"/>
    </xf>
    <xf numFmtId="0" fontId="27" fillId="0" borderId="20" xfId="44" applyFont="1" applyBorder="1" applyAlignment="1">
      <alignment horizontal="center" vertical="center"/>
    </xf>
    <xf numFmtId="0" fontId="36" fillId="33" borderId="24" xfId="44" applyFont="1" applyFill="1" applyBorder="1" applyAlignment="1">
      <alignment horizontal="center" vertical="center"/>
    </xf>
    <xf numFmtId="0" fontId="36" fillId="33" borderId="11" xfId="44" applyFont="1" applyFill="1" applyBorder="1" applyAlignment="1">
      <alignment horizontal="center" vertical="center"/>
    </xf>
    <xf numFmtId="0" fontId="36" fillId="33" borderId="25" xfId="44" applyFont="1" applyFill="1" applyBorder="1" applyAlignment="1">
      <alignment horizontal="center" vertical="center"/>
    </xf>
    <xf numFmtId="0" fontId="23" fillId="33" borderId="38" xfId="43" applyFont="1" applyFill="1" applyBorder="1" applyAlignment="1">
      <alignment horizontal="center" vertical="center" wrapText="1"/>
    </xf>
    <xf numFmtId="0" fontId="23" fillId="33" borderId="27" xfId="43" applyFont="1" applyFill="1" applyBorder="1" applyAlignment="1">
      <alignment horizontal="center" vertical="center" wrapText="1"/>
    </xf>
    <xf numFmtId="0" fontId="23" fillId="33" borderId="39" xfId="44" applyFont="1" applyFill="1" applyBorder="1" applyAlignment="1">
      <alignment horizontal="center" vertical="center" wrapText="1"/>
    </xf>
    <xf numFmtId="0" fontId="23" fillId="33" borderId="28" xfId="44" applyFont="1" applyFill="1" applyBorder="1" applyAlignment="1">
      <alignment horizontal="center" vertical="center" wrapText="1"/>
    </xf>
    <xf numFmtId="0" fontId="23" fillId="33" borderId="40" xfId="43" applyFont="1" applyFill="1" applyBorder="1" applyAlignment="1">
      <alignment horizontal="center" vertical="center" wrapText="1"/>
    </xf>
    <xf numFmtId="0" fontId="23" fillId="33" borderId="33" xfId="43" applyFont="1" applyFill="1" applyBorder="1" applyAlignment="1">
      <alignment horizontal="center" vertical="center" wrapText="1"/>
    </xf>
    <xf numFmtId="0" fontId="23" fillId="33" borderId="41" xfId="43" applyFont="1" applyFill="1" applyBorder="1" applyAlignment="1">
      <alignment horizontal="center" vertical="center" wrapText="1"/>
    </xf>
    <xf numFmtId="0" fontId="35" fillId="33" borderId="34" xfId="0" applyFont="1" applyFill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9" fillId="0" borderId="0" xfId="44" applyFont="1" applyAlignment="1">
      <alignment horizontal="center" vertical="center"/>
    </xf>
    <xf numFmtId="0" fontId="26" fillId="0" borderId="0" xfId="44" applyFont="1" applyAlignment="1">
      <alignment horizontal="center" vertical="center"/>
    </xf>
    <xf numFmtId="0" fontId="35" fillId="33" borderId="24" xfId="44" applyFont="1" applyFill="1" applyBorder="1" applyAlignment="1">
      <alignment horizontal="center" vertical="center"/>
    </xf>
    <xf numFmtId="0" fontId="35" fillId="33" borderId="11" xfId="44" applyFont="1" applyFill="1" applyBorder="1" applyAlignment="1">
      <alignment horizontal="center" vertical="center"/>
    </xf>
    <xf numFmtId="0" fontId="35" fillId="33" borderId="12" xfId="44" applyFont="1" applyFill="1" applyBorder="1" applyAlignment="1">
      <alignment horizontal="center" vertical="center"/>
    </xf>
    <xf numFmtId="0" fontId="35" fillId="33" borderId="10" xfId="44" applyFont="1" applyFill="1" applyBorder="1" applyAlignment="1">
      <alignment horizontal="center" vertical="center"/>
    </xf>
    <xf numFmtId="0" fontId="35" fillId="33" borderId="25" xfId="44" applyFont="1" applyFill="1" applyBorder="1" applyAlignment="1">
      <alignment horizontal="center" vertical="center"/>
    </xf>
    <xf numFmtId="0" fontId="23" fillId="33" borderId="37" xfId="44" applyFont="1" applyFill="1" applyBorder="1" applyAlignment="1">
      <alignment horizontal="center" vertical="center"/>
    </xf>
    <xf numFmtId="0" fontId="23" fillId="33" borderId="26" xfId="44" applyFont="1" applyFill="1" applyBorder="1" applyAlignment="1">
      <alignment horizontal="center" vertical="center"/>
    </xf>
    <xf numFmtId="0" fontId="30" fillId="0" borderId="0" xfId="44" applyFont="1" applyAlignment="1">
      <alignment horizontal="center" vertical="center"/>
    </xf>
    <xf numFmtId="0" fontId="31" fillId="0" borderId="13" xfId="44" applyFont="1" applyBorder="1" applyAlignment="1">
      <alignment horizontal="center" vertical="center"/>
    </xf>
    <xf numFmtId="0" fontId="31" fillId="0" borderId="14" xfId="44" applyFont="1" applyBorder="1" applyAlignment="1">
      <alignment horizontal="center" vertical="center"/>
    </xf>
    <xf numFmtId="0" fontId="31" fillId="0" borderId="15" xfId="44" applyFont="1" applyBorder="1" applyAlignment="1">
      <alignment horizontal="center" vertical="center"/>
    </xf>
    <xf numFmtId="0" fontId="32" fillId="0" borderId="16" xfId="44" applyFont="1" applyBorder="1" applyAlignment="1">
      <alignment horizontal="center" vertical="center"/>
    </xf>
    <xf numFmtId="0" fontId="32" fillId="0" borderId="0" xfId="44" applyFont="1" applyBorder="1" applyAlignment="1">
      <alignment horizontal="center" vertical="center"/>
    </xf>
    <xf numFmtId="0" fontId="32" fillId="0" borderId="17" xfId="44" applyFont="1" applyBorder="1" applyAlignment="1">
      <alignment horizontal="center" vertical="center"/>
    </xf>
  </cellXfs>
  <cellStyles count="179">
    <cellStyle name="20% — акцент1" xfId="19" builtinId="30" customBuiltin="1"/>
    <cellStyle name="20% - Акцент1 2" xfId="47" xr:uid="{00000000-0005-0000-0000-000001000000}"/>
    <cellStyle name="20% - Акцент1 2 2" xfId="116" xr:uid="{00000000-0005-0000-0000-000002000000}"/>
    <cellStyle name="20% - Акцент1 3" xfId="48" xr:uid="{00000000-0005-0000-0000-000003000000}"/>
    <cellStyle name="20% - Акцент1 3 2" xfId="117" xr:uid="{00000000-0005-0000-0000-000004000000}"/>
    <cellStyle name="20% - Акцент1 4" xfId="88" xr:uid="{00000000-0005-0000-0000-000005000000}"/>
    <cellStyle name="20% - Акцент1 4 2" xfId="153" xr:uid="{00000000-0005-0000-0000-000006000000}"/>
    <cellStyle name="20% - Акцент1 5" xfId="102" xr:uid="{00000000-0005-0000-0000-000007000000}"/>
    <cellStyle name="20% - Акцент1 6" xfId="167" xr:uid="{00000000-0005-0000-0000-000008000000}"/>
    <cellStyle name="20% — акцент2" xfId="23" builtinId="34" customBuiltin="1"/>
    <cellStyle name="20% - Акцент2 2" xfId="49" xr:uid="{00000000-0005-0000-0000-00000A000000}"/>
    <cellStyle name="20% - Акцент2 2 2" xfId="118" xr:uid="{00000000-0005-0000-0000-00000B000000}"/>
    <cellStyle name="20% - Акцент2 3" xfId="50" xr:uid="{00000000-0005-0000-0000-00000C000000}"/>
    <cellStyle name="20% - Акцент2 3 2" xfId="119" xr:uid="{00000000-0005-0000-0000-00000D000000}"/>
    <cellStyle name="20% - Акцент2 4" xfId="90" xr:uid="{00000000-0005-0000-0000-00000E000000}"/>
    <cellStyle name="20% - Акцент2 4 2" xfId="155" xr:uid="{00000000-0005-0000-0000-00000F000000}"/>
    <cellStyle name="20% - Акцент2 5" xfId="104" xr:uid="{00000000-0005-0000-0000-000010000000}"/>
    <cellStyle name="20% - Акцент2 6" xfId="169" xr:uid="{00000000-0005-0000-0000-000011000000}"/>
    <cellStyle name="20% — акцент3" xfId="27" builtinId="38" customBuiltin="1"/>
    <cellStyle name="20% - Акцент3 2" xfId="51" xr:uid="{00000000-0005-0000-0000-000013000000}"/>
    <cellStyle name="20% - Акцент3 2 2" xfId="120" xr:uid="{00000000-0005-0000-0000-000014000000}"/>
    <cellStyle name="20% - Акцент3 3" xfId="52" xr:uid="{00000000-0005-0000-0000-000015000000}"/>
    <cellStyle name="20% - Акцент3 3 2" xfId="121" xr:uid="{00000000-0005-0000-0000-000016000000}"/>
    <cellStyle name="20% - Акцент3 4" xfId="92" xr:uid="{00000000-0005-0000-0000-000017000000}"/>
    <cellStyle name="20% - Акцент3 4 2" xfId="157" xr:uid="{00000000-0005-0000-0000-000018000000}"/>
    <cellStyle name="20% - Акцент3 5" xfId="106" xr:uid="{00000000-0005-0000-0000-000019000000}"/>
    <cellStyle name="20% - Акцент3 6" xfId="171" xr:uid="{00000000-0005-0000-0000-00001A000000}"/>
    <cellStyle name="20% — акцент4" xfId="31" builtinId="42" customBuiltin="1"/>
    <cellStyle name="20% - Акцент4 2" xfId="53" xr:uid="{00000000-0005-0000-0000-00001C000000}"/>
    <cellStyle name="20% - Акцент4 2 2" xfId="122" xr:uid="{00000000-0005-0000-0000-00001D000000}"/>
    <cellStyle name="20% - Акцент4 3" xfId="54" xr:uid="{00000000-0005-0000-0000-00001E000000}"/>
    <cellStyle name="20% - Акцент4 3 2" xfId="123" xr:uid="{00000000-0005-0000-0000-00001F000000}"/>
    <cellStyle name="20% - Акцент4 4" xfId="94" xr:uid="{00000000-0005-0000-0000-000020000000}"/>
    <cellStyle name="20% - Акцент4 4 2" xfId="159" xr:uid="{00000000-0005-0000-0000-000021000000}"/>
    <cellStyle name="20% - Акцент4 5" xfId="108" xr:uid="{00000000-0005-0000-0000-000022000000}"/>
    <cellStyle name="20% - Акцент4 6" xfId="173" xr:uid="{00000000-0005-0000-0000-000023000000}"/>
    <cellStyle name="20% — акцент5" xfId="35" builtinId="46" customBuiltin="1"/>
    <cellStyle name="20% - Акцент5 2" xfId="55" xr:uid="{00000000-0005-0000-0000-000025000000}"/>
    <cellStyle name="20% - Акцент5 2 2" xfId="124" xr:uid="{00000000-0005-0000-0000-000026000000}"/>
    <cellStyle name="20% - Акцент5 3" xfId="56" xr:uid="{00000000-0005-0000-0000-000027000000}"/>
    <cellStyle name="20% - Акцент5 3 2" xfId="125" xr:uid="{00000000-0005-0000-0000-000028000000}"/>
    <cellStyle name="20% - Акцент5 4" xfId="96" xr:uid="{00000000-0005-0000-0000-000029000000}"/>
    <cellStyle name="20% - Акцент5 4 2" xfId="161" xr:uid="{00000000-0005-0000-0000-00002A000000}"/>
    <cellStyle name="20% - Акцент5 5" xfId="110" xr:uid="{00000000-0005-0000-0000-00002B000000}"/>
    <cellStyle name="20% - Акцент5 6" xfId="175" xr:uid="{00000000-0005-0000-0000-00002C000000}"/>
    <cellStyle name="20% — акцент6" xfId="39" builtinId="50" customBuiltin="1"/>
    <cellStyle name="20% - Акцент6 2" xfId="57" xr:uid="{00000000-0005-0000-0000-00002E000000}"/>
    <cellStyle name="20% - Акцент6 2 2" xfId="126" xr:uid="{00000000-0005-0000-0000-00002F000000}"/>
    <cellStyle name="20% - Акцент6 3" xfId="58" xr:uid="{00000000-0005-0000-0000-000030000000}"/>
    <cellStyle name="20% - Акцент6 3 2" xfId="127" xr:uid="{00000000-0005-0000-0000-000031000000}"/>
    <cellStyle name="20% - Акцент6 4" xfId="98" xr:uid="{00000000-0005-0000-0000-000032000000}"/>
    <cellStyle name="20% - Акцент6 4 2" xfId="163" xr:uid="{00000000-0005-0000-0000-000033000000}"/>
    <cellStyle name="20% - Акцент6 5" xfId="112" xr:uid="{00000000-0005-0000-0000-000034000000}"/>
    <cellStyle name="20% - Акцент6 6" xfId="177" xr:uid="{00000000-0005-0000-0000-000035000000}"/>
    <cellStyle name="40% — акцент1" xfId="20" builtinId="31" customBuiltin="1"/>
    <cellStyle name="40% - Акцент1 2" xfId="59" xr:uid="{00000000-0005-0000-0000-000037000000}"/>
    <cellStyle name="40% - Акцент1 2 2" xfId="128" xr:uid="{00000000-0005-0000-0000-000038000000}"/>
    <cellStyle name="40% - Акцент1 3" xfId="60" xr:uid="{00000000-0005-0000-0000-000039000000}"/>
    <cellStyle name="40% - Акцент1 3 2" xfId="129" xr:uid="{00000000-0005-0000-0000-00003A000000}"/>
    <cellStyle name="40% - Акцент1 4" xfId="89" xr:uid="{00000000-0005-0000-0000-00003B000000}"/>
    <cellStyle name="40% - Акцент1 4 2" xfId="154" xr:uid="{00000000-0005-0000-0000-00003C000000}"/>
    <cellStyle name="40% - Акцент1 5" xfId="103" xr:uid="{00000000-0005-0000-0000-00003D000000}"/>
    <cellStyle name="40% - Акцент1 6" xfId="168" xr:uid="{00000000-0005-0000-0000-00003E000000}"/>
    <cellStyle name="40% — акцент2" xfId="24" builtinId="35" customBuiltin="1"/>
    <cellStyle name="40% - Акцент2 2" xfId="61" xr:uid="{00000000-0005-0000-0000-000040000000}"/>
    <cellStyle name="40% - Акцент2 2 2" xfId="130" xr:uid="{00000000-0005-0000-0000-000041000000}"/>
    <cellStyle name="40% - Акцент2 3" xfId="62" xr:uid="{00000000-0005-0000-0000-000042000000}"/>
    <cellStyle name="40% - Акцент2 3 2" xfId="131" xr:uid="{00000000-0005-0000-0000-000043000000}"/>
    <cellStyle name="40% - Акцент2 4" xfId="91" xr:uid="{00000000-0005-0000-0000-000044000000}"/>
    <cellStyle name="40% - Акцент2 4 2" xfId="156" xr:uid="{00000000-0005-0000-0000-000045000000}"/>
    <cellStyle name="40% - Акцент2 5" xfId="105" xr:uid="{00000000-0005-0000-0000-000046000000}"/>
    <cellStyle name="40% - Акцент2 6" xfId="170" xr:uid="{00000000-0005-0000-0000-000047000000}"/>
    <cellStyle name="40% — акцент3" xfId="28" builtinId="39" customBuiltin="1"/>
    <cellStyle name="40% - Акцент3 2" xfId="63" xr:uid="{00000000-0005-0000-0000-000049000000}"/>
    <cellStyle name="40% - Акцент3 2 2" xfId="132" xr:uid="{00000000-0005-0000-0000-00004A000000}"/>
    <cellStyle name="40% - Акцент3 3" xfId="64" xr:uid="{00000000-0005-0000-0000-00004B000000}"/>
    <cellStyle name="40% - Акцент3 3 2" xfId="133" xr:uid="{00000000-0005-0000-0000-00004C000000}"/>
    <cellStyle name="40% - Акцент3 4" xfId="93" xr:uid="{00000000-0005-0000-0000-00004D000000}"/>
    <cellStyle name="40% - Акцент3 4 2" xfId="158" xr:uid="{00000000-0005-0000-0000-00004E000000}"/>
    <cellStyle name="40% - Акцент3 5" xfId="107" xr:uid="{00000000-0005-0000-0000-00004F000000}"/>
    <cellStyle name="40% - Акцент3 6" xfId="172" xr:uid="{00000000-0005-0000-0000-000050000000}"/>
    <cellStyle name="40% — акцент4" xfId="32" builtinId="43" customBuiltin="1"/>
    <cellStyle name="40% - Акцент4 2" xfId="65" xr:uid="{00000000-0005-0000-0000-000052000000}"/>
    <cellStyle name="40% - Акцент4 2 2" xfId="134" xr:uid="{00000000-0005-0000-0000-000053000000}"/>
    <cellStyle name="40% - Акцент4 3" xfId="66" xr:uid="{00000000-0005-0000-0000-000054000000}"/>
    <cellStyle name="40% - Акцент4 3 2" xfId="135" xr:uid="{00000000-0005-0000-0000-000055000000}"/>
    <cellStyle name="40% - Акцент4 4" xfId="95" xr:uid="{00000000-0005-0000-0000-000056000000}"/>
    <cellStyle name="40% - Акцент4 4 2" xfId="160" xr:uid="{00000000-0005-0000-0000-000057000000}"/>
    <cellStyle name="40% - Акцент4 5" xfId="109" xr:uid="{00000000-0005-0000-0000-000058000000}"/>
    <cellStyle name="40% - Акцент4 6" xfId="174" xr:uid="{00000000-0005-0000-0000-000059000000}"/>
    <cellStyle name="40% — акцент5" xfId="36" builtinId="47" customBuiltin="1"/>
    <cellStyle name="40% - Акцент5 2" xfId="67" xr:uid="{00000000-0005-0000-0000-00005B000000}"/>
    <cellStyle name="40% - Акцент5 2 2" xfId="136" xr:uid="{00000000-0005-0000-0000-00005C000000}"/>
    <cellStyle name="40% - Акцент5 3" xfId="68" xr:uid="{00000000-0005-0000-0000-00005D000000}"/>
    <cellStyle name="40% - Акцент5 3 2" xfId="137" xr:uid="{00000000-0005-0000-0000-00005E000000}"/>
    <cellStyle name="40% - Акцент5 4" xfId="97" xr:uid="{00000000-0005-0000-0000-00005F000000}"/>
    <cellStyle name="40% - Акцент5 4 2" xfId="162" xr:uid="{00000000-0005-0000-0000-000060000000}"/>
    <cellStyle name="40% - Акцент5 5" xfId="111" xr:uid="{00000000-0005-0000-0000-000061000000}"/>
    <cellStyle name="40% - Акцент5 6" xfId="176" xr:uid="{00000000-0005-0000-0000-000062000000}"/>
    <cellStyle name="40% — акцент6" xfId="40" builtinId="51" customBuiltin="1"/>
    <cellStyle name="40% - Акцент6 2" xfId="69" xr:uid="{00000000-0005-0000-0000-000064000000}"/>
    <cellStyle name="40% - Акцент6 2 2" xfId="138" xr:uid="{00000000-0005-0000-0000-000065000000}"/>
    <cellStyle name="40% - Акцент6 3" xfId="70" xr:uid="{00000000-0005-0000-0000-000066000000}"/>
    <cellStyle name="40% - Акцент6 3 2" xfId="139" xr:uid="{00000000-0005-0000-0000-000067000000}"/>
    <cellStyle name="40% - Акцент6 4" xfId="99" xr:uid="{00000000-0005-0000-0000-000068000000}"/>
    <cellStyle name="40% - Акцент6 4 2" xfId="164" xr:uid="{00000000-0005-0000-0000-000069000000}"/>
    <cellStyle name="40% - Акцент6 5" xfId="113" xr:uid="{00000000-0005-0000-0000-00006A000000}"/>
    <cellStyle name="40% - Акцент6 6" xfId="178" xr:uid="{00000000-0005-0000-0000-00006B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86" xr:uid="{00000000-0005-0000-0000-000082000000}"/>
    <cellStyle name="Название 3" xfId="115" xr:uid="{00000000-0005-0000-0000-000083000000}"/>
    <cellStyle name="Нейтральный" xfId="8" builtinId="28" customBuiltin="1"/>
    <cellStyle name="Обычный" xfId="0" builtinId="0" customBuiltin="1"/>
    <cellStyle name="Обычный 10" xfId="85" xr:uid="{00000000-0005-0000-0000-000086000000}"/>
    <cellStyle name="Обычный 10 2" xfId="151" xr:uid="{00000000-0005-0000-0000-000087000000}"/>
    <cellStyle name="Обычный 11" xfId="114" xr:uid="{00000000-0005-0000-0000-000088000000}"/>
    <cellStyle name="Обычный 12" xfId="71" xr:uid="{00000000-0005-0000-0000-000089000000}"/>
    <cellStyle name="Обычный 13" xfId="100" xr:uid="{00000000-0005-0000-0000-00008A000000}"/>
    <cellStyle name="Обычный 14" xfId="165" xr:uid="{00000000-0005-0000-0000-00008B000000}"/>
    <cellStyle name="Обычный 2" xfId="44" xr:uid="{00000000-0005-0000-0000-00008C000000}"/>
    <cellStyle name="Обычный 2 2" xfId="72" xr:uid="{00000000-0005-0000-0000-00008D000000}"/>
    <cellStyle name="Обычный 2 3" xfId="73" xr:uid="{00000000-0005-0000-0000-00008E000000}"/>
    <cellStyle name="Обычный 3" xfId="74" xr:uid="{00000000-0005-0000-0000-00008F000000}"/>
    <cellStyle name="Обычный 3 2" xfId="140" xr:uid="{00000000-0005-0000-0000-000090000000}"/>
    <cellStyle name="Обычный 4" xfId="42" xr:uid="{00000000-0005-0000-0000-000091000000}"/>
    <cellStyle name="Обычный 5" xfId="75" xr:uid="{00000000-0005-0000-0000-000092000000}"/>
    <cellStyle name="Обычный 5 2" xfId="141" xr:uid="{00000000-0005-0000-0000-000093000000}"/>
    <cellStyle name="Обычный 6" xfId="76" xr:uid="{00000000-0005-0000-0000-000094000000}"/>
    <cellStyle name="Обычный 6 2" xfId="142" xr:uid="{00000000-0005-0000-0000-000095000000}"/>
    <cellStyle name="Обычный 7" xfId="77" xr:uid="{00000000-0005-0000-0000-000096000000}"/>
    <cellStyle name="Обычный 7 2" xfId="143" xr:uid="{00000000-0005-0000-0000-000097000000}"/>
    <cellStyle name="Обычный 8" xfId="78" xr:uid="{00000000-0005-0000-0000-000098000000}"/>
    <cellStyle name="Обычный 8 2" xfId="144" xr:uid="{00000000-0005-0000-0000-000099000000}"/>
    <cellStyle name="Обычный 9" xfId="79" xr:uid="{00000000-0005-0000-0000-00009A000000}"/>
    <cellStyle name="Обычный 9 2" xfId="145" xr:uid="{00000000-0005-0000-0000-00009B000000}"/>
    <cellStyle name="Обычный_ID4938_RS 2" xfId="45" xr:uid="{00000000-0005-0000-0000-00009C000000}"/>
    <cellStyle name="Обычный_ID4938_RS_1" xfId="46" xr:uid="{00000000-0005-0000-0000-00009D000000}"/>
    <cellStyle name="Обычный_Стартовый протокол Смирнов_20101106_Results" xfId="43" xr:uid="{00000000-0005-0000-0000-00009E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80" xr:uid="{00000000-0005-0000-0000-0000A2000000}"/>
    <cellStyle name="Примечание 2 2" xfId="146" xr:uid="{00000000-0005-0000-0000-0000A3000000}"/>
    <cellStyle name="Примечание 3" xfId="81" xr:uid="{00000000-0005-0000-0000-0000A4000000}"/>
    <cellStyle name="Примечание 3 2" xfId="147" xr:uid="{00000000-0005-0000-0000-0000A5000000}"/>
    <cellStyle name="Примечание 4" xfId="82" xr:uid="{00000000-0005-0000-0000-0000A6000000}"/>
    <cellStyle name="Примечание 4 2" xfId="148" xr:uid="{00000000-0005-0000-0000-0000A7000000}"/>
    <cellStyle name="Примечание 5" xfId="83" xr:uid="{00000000-0005-0000-0000-0000A8000000}"/>
    <cellStyle name="Примечание 5 2" xfId="149" xr:uid="{00000000-0005-0000-0000-0000A9000000}"/>
    <cellStyle name="Примечание 6" xfId="84" xr:uid="{00000000-0005-0000-0000-0000AA000000}"/>
    <cellStyle name="Примечание 6 2" xfId="150" xr:uid="{00000000-0005-0000-0000-0000AB000000}"/>
    <cellStyle name="Примечание 7" xfId="87" xr:uid="{00000000-0005-0000-0000-0000AC000000}"/>
    <cellStyle name="Примечание 7 2" xfId="152" xr:uid="{00000000-0005-0000-0000-0000AD000000}"/>
    <cellStyle name="Примечание 8" xfId="101" xr:uid="{00000000-0005-0000-0000-0000AE000000}"/>
    <cellStyle name="Примечание 9" xfId="166" xr:uid="{00000000-0005-0000-0000-0000AF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245647</xdr:colOff>
      <xdr:row>0</xdr:row>
      <xdr:rowOff>129193</xdr:rowOff>
    </xdr:from>
    <xdr:to>
      <xdr:col>19</xdr:col>
      <xdr:colOff>459445</xdr:colOff>
      <xdr:row>2</xdr:row>
      <xdr:rowOff>240890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D095B1A-22FA-4A6A-A69C-3AFD8AD0F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2518" y="129193"/>
          <a:ext cx="1024959" cy="72621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108857</xdr:rowOff>
    </xdr:from>
    <xdr:to>
      <xdr:col>2</xdr:col>
      <xdr:colOff>241174</xdr:colOff>
      <xdr:row>2</xdr:row>
      <xdr:rowOff>250372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A10F5A3-946D-4962-94D9-E98B399D9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08857"/>
          <a:ext cx="1125639" cy="77288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90577</xdr:rowOff>
    </xdr:from>
    <xdr:to>
      <xdr:col>20</xdr:col>
      <xdr:colOff>1330043</xdr:colOff>
      <xdr:row>2</xdr:row>
      <xdr:rowOff>261257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BC73087-4ADD-4582-A0C3-06D0904E8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539" y="90577"/>
          <a:ext cx="1332851" cy="802051"/>
        </a:xfrm>
        <a:prstGeom prst="rect">
          <a:avLst/>
        </a:prstGeom>
      </xdr:spPr>
    </xdr:pic>
    <xdr:clientData/>
  </xdr:twoCellAnchor>
  <xdr:twoCellAnchor editAs="oneCell">
    <xdr:from>
      <xdr:col>2</xdr:col>
      <xdr:colOff>405581</xdr:colOff>
      <xdr:row>0</xdr:row>
      <xdr:rowOff>110614</xdr:rowOff>
    </xdr:from>
    <xdr:to>
      <xdr:col>3</xdr:col>
      <xdr:colOff>142066</xdr:colOff>
      <xdr:row>3</xdr:row>
      <xdr:rowOff>1</xdr:rowOff>
    </xdr:to>
    <xdr:pic>
      <xdr:nvPicPr>
        <xdr:cNvPr id="6" name="image4.png">
          <a:extLst>
            <a:ext uri="{FF2B5EF4-FFF2-40B4-BE49-F238E27FC236}">
              <a16:creationId xmlns:a16="http://schemas.microsoft.com/office/drawing/2014/main" id="{C850227D-6A0E-4BB7-82C1-6C468FD8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807" y="110614"/>
          <a:ext cx="854904" cy="811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  <pageSetUpPr fitToPage="1"/>
  </sheetPr>
  <dimension ref="A1:U44"/>
  <sheetViews>
    <sheetView tabSelected="1" view="pageBreakPreview" topLeftCell="A8" zoomScale="62" zoomScaleNormal="90" zoomScaleSheetLayoutView="62" workbookViewId="0">
      <selection activeCell="K32" sqref="K32"/>
    </sheetView>
  </sheetViews>
  <sheetFormatPr defaultColWidth="9.109375" defaultRowHeight="13.8" x14ac:dyDescent="0.25"/>
  <cols>
    <col min="1" max="1" width="7" style="1" customWidth="1"/>
    <col min="2" max="2" width="7.33203125" style="14" bestFit="1" customWidth="1"/>
    <col min="3" max="3" width="16.21875" style="14" customWidth="1"/>
    <col min="4" max="4" width="28.109375" style="1" customWidth="1"/>
    <col min="5" max="5" width="11.88671875" style="1" customWidth="1"/>
    <col min="6" max="6" width="9.77734375" style="1" customWidth="1"/>
    <col min="7" max="7" width="28.5546875" style="1" customWidth="1"/>
    <col min="8" max="8" width="11.33203125" style="1" customWidth="1"/>
    <col min="9" max="9" width="5" style="1" customWidth="1"/>
    <col min="10" max="10" width="11.21875" style="1" customWidth="1"/>
    <col min="11" max="11" width="5.109375" style="1" customWidth="1"/>
    <col min="12" max="12" width="11.21875" style="1" customWidth="1"/>
    <col min="13" max="13" width="5.109375" style="1" customWidth="1"/>
    <col min="14" max="14" width="11.21875" style="1" customWidth="1"/>
    <col min="15" max="15" width="5.109375" style="1" customWidth="1"/>
    <col min="16" max="16" width="11.21875" style="1" customWidth="1"/>
    <col min="17" max="17" width="5.109375" style="1" customWidth="1"/>
    <col min="18" max="18" width="11.21875" style="1" customWidth="1"/>
    <col min="19" max="19" width="11.77734375" style="1" customWidth="1"/>
    <col min="20" max="20" width="11" style="1" customWidth="1"/>
    <col min="21" max="21" width="24.77734375" style="1" customWidth="1"/>
    <col min="22" max="16384" width="9.109375" style="1"/>
  </cols>
  <sheetData>
    <row r="1" spans="1:21" s="2" customFormat="1" ht="24.6" customHeight="1" x14ac:dyDescent="0.25">
      <c r="A1" s="137" t="s">
        <v>17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" customFormat="1" ht="24.6" customHeight="1" x14ac:dyDescent="0.25">
      <c r="A2" s="137" t="s">
        <v>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" customFormat="1" ht="24.6" customHeight="1" x14ac:dyDescent="0.25">
      <c r="A3" s="137" t="s">
        <v>18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</row>
    <row r="4" spans="1:21" s="2" customFormat="1" ht="24.6" customHeight="1" x14ac:dyDescent="0.25">
      <c r="A4" s="137" t="s">
        <v>19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21" ht="5.25" customHeight="1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21" s="2" customFormat="1" ht="28.8" x14ac:dyDescent="0.25">
      <c r="A6" s="136" t="s">
        <v>69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</row>
    <row r="7" spans="1:21" s="2" customFormat="1" ht="19.5" customHeight="1" x14ac:dyDescent="0.25">
      <c r="A7" s="146" t="s">
        <v>22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1:21" s="2" customFormat="1" ht="6" customHeight="1" thickBot="1" x14ac:dyDescent="0.3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</row>
    <row r="9" spans="1:21" ht="19.5" customHeight="1" thickTop="1" x14ac:dyDescent="0.25">
      <c r="A9" s="147" t="s">
        <v>29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9"/>
    </row>
    <row r="10" spans="1:21" ht="18" customHeight="1" x14ac:dyDescent="0.25">
      <c r="A10" s="150" t="s">
        <v>63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2"/>
    </row>
    <row r="11" spans="1:21" ht="19.5" customHeight="1" x14ac:dyDescent="0.25">
      <c r="A11" s="150" t="s">
        <v>70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2"/>
    </row>
    <row r="12" spans="1:21" ht="12.6" customHeight="1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97"/>
      <c r="M12" s="97"/>
      <c r="N12" s="103"/>
      <c r="O12" s="103"/>
      <c r="P12" s="103"/>
      <c r="Q12" s="103"/>
      <c r="R12" s="74"/>
      <c r="S12" s="74"/>
      <c r="T12" s="74"/>
      <c r="U12" s="73"/>
    </row>
    <row r="13" spans="1:21" ht="15.6" x14ac:dyDescent="0.25">
      <c r="A13" s="3" t="s">
        <v>30</v>
      </c>
      <c r="B13" s="4"/>
      <c r="C13" s="4"/>
      <c r="D13" s="5"/>
      <c r="E13" s="6"/>
      <c r="F13" s="6"/>
      <c r="G13" s="43" t="s">
        <v>31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T13" s="7"/>
      <c r="U13" s="8" t="s">
        <v>41</v>
      </c>
    </row>
    <row r="14" spans="1:21" ht="15.6" x14ac:dyDescent="0.25">
      <c r="A14" s="9" t="s">
        <v>68</v>
      </c>
      <c r="B14" s="10"/>
      <c r="C14" s="10"/>
      <c r="D14" s="11"/>
      <c r="E14" s="11"/>
      <c r="F14" s="11"/>
      <c r="G14" s="44" t="s">
        <v>32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2"/>
      <c r="U14" s="39" t="s">
        <v>75</v>
      </c>
    </row>
    <row r="15" spans="1:21" ht="14.4" x14ac:dyDescent="0.25">
      <c r="A15" s="139" t="s">
        <v>0</v>
      </c>
      <c r="B15" s="140"/>
      <c r="C15" s="140"/>
      <c r="D15" s="140"/>
      <c r="E15" s="140"/>
      <c r="F15" s="140"/>
      <c r="G15" s="141"/>
      <c r="H15" s="142" t="s">
        <v>7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3"/>
    </row>
    <row r="16" spans="1:21" ht="14.4" x14ac:dyDescent="0.25">
      <c r="A16" s="15" t="s">
        <v>1</v>
      </c>
      <c r="B16" s="16"/>
      <c r="C16" s="16"/>
      <c r="D16" s="17"/>
      <c r="E16" s="18"/>
      <c r="F16" s="17"/>
      <c r="G16" s="19"/>
      <c r="H16" s="20" t="s">
        <v>43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9"/>
      <c r="T16" s="19"/>
      <c r="U16" s="21"/>
    </row>
    <row r="17" spans="1:21" ht="14.4" x14ac:dyDescent="0.25">
      <c r="A17" s="15" t="s">
        <v>13</v>
      </c>
      <c r="B17" s="36"/>
      <c r="C17" s="36"/>
      <c r="D17" s="22"/>
      <c r="E17" s="19"/>
      <c r="F17" s="22"/>
      <c r="G17" s="19" t="s">
        <v>46</v>
      </c>
      <c r="H17" s="20" t="s">
        <v>44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"/>
      <c r="T17" s="19"/>
      <c r="U17" s="46"/>
    </row>
    <row r="18" spans="1:21" ht="14.4" x14ac:dyDescent="0.25">
      <c r="A18" s="15" t="s">
        <v>14</v>
      </c>
      <c r="B18" s="16"/>
      <c r="C18" s="16"/>
      <c r="D18" s="19"/>
      <c r="E18" s="18"/>
      <c r="F18" s="17"/>
      <c r="G18" s="23" t="s">
        <v>47</v>
      </c>
      <c r="H18" s="20" t="s">
        <v>45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19"/>
      <c r="T18" s="19"/>
      <c r="U18" s="46"/>
    </row>
    <row r="19" spans="1:21" ht="15" thickBot="1" x14ac:dyDescent="0.3">
      <c r="A19" s="75" t="s">
        <v>15</v>
      </c>
      <c r="B19" s="76"/>
      <c r="C19" s="76"/>
      <c r="D19" s="77"/>
      <c r="E19" s="77"/>
      <c r="F19" s="78"/>
      <c r="G19" s="77" t="s">
        <v>48</v>
      </c>
      <c r="H19" s="79" t="s">
        <v>42</v>
      </c>
      <c r="I19" s="80"/>
      <c r="J19" s="80"/>
      <c r="K19" s="80"/>
      <c r="L19" s="80"/>
      <c r="M19" s="80"/>
      <c r="N19" s="80"/>
      <c r="O19" s="80"/>
      <c r="P19" s="80"/>
      <c r="Q19" s="80"/>
      <c r="R19" s="78"/>
      <c r="S19" s="77"/>
      <c r="T19" s="76">
        <v>455</v>
      </c>
      <c r="U19" s="81" t="s">
        <v>64</v>
      </c>
    </row>
    <row r="20" spans="1:21" ht="10.199999999999999" customHeight="1" thickTop="1" thickBot="1" x14ac:dyDescent="0.3">
      <c r="A20" s="13"/>
      <c r="U20" s="24"/>
    </row>
    <row r="21" spans="1:21" s="25" customFormat="1" ht="25.5" customHeight="1" thickTop="1" x14ac:dyDescent="0.25">
      <c r="A21" s="144" t="s">
        <v>8</v>
      </c>
      <c r="B21" s="128" t="s">
        <v>2</v>
      </c>
      <c r="C21" s="128" t="s">
        <v>23</v>
      </c>
      <c r="D21" s="128" t="s">
        <v>3</v>
      </c>
      <c r="E21" s="128" t="s">
        <v>50</v>
      </c>
      <c r="F21" s="128" t="s">
        <v>24</v>
      </c>
      <c r="G21" s="128" t="s">
        <v>10</v>
      </c>
      <c r="H21" s="132" t="s">
        <v>49</v>
      </c>
      <c r="I21" s="133"/>
      <c r="J21" s="133"/>
      <c r="K21" s="133"/>
      <c r="L21" s="133"/>
      <c r="M21" s="133"/>
      <c r="N21" s="133"/>
      <c r="O21" s="133"/>
      <c r="P21" s="133"/>
      <c r="Q21" s="134"/>
      <c r="R21" s="128" t="s">
        <v>11</v>
      </c>
      <c r="S21" s="128" t="s">
        <v>12</v>
      </c>
      <c r="T21" s="128" t="s">
        <v>25</v>
      </c>
      <c r="U21" s="130" t="s">
        <v>9</v>
      </c>
    </row>
    <row r="22" spans="1:21" s="25" customFormat="1" ht="14.25" customHeight="1" x14ac:dyDescent="0.25">
      <c r="A22" s="145"/>
      <c r="B22" s="129"/>
      <c r="C22" s="129"/>
      <c r="D22" s="129"/>
      <c r="E22" s="129"/>
      <c r="F22" s="129"/>
      <c r="G22" s="129"/>
      <c r="H22" s="129" t="s">
        <v>33</v>
      </c>
      <c r="I22" s="129"/>
      <c r="J22" s="129" t="s">
        <v>34</v>
      </c>
      <c r="K22" s="129"/>
      <c r="L22" s="129" t="s">
        <v>35</v>
      </c>
      <c r="M22" s="129"/>
      <c r="N22" s="129" t="s">
        <v>65</v>
      </c>
      <c r="O22" s="129"/>
      <c r="P22" s="129" t="s">
        <v>66</v>
      </c>
      <c r="Q22" s="129"/>
      <c r="R22" s="129"/>
      <c r="S22" s="129"/>
      <c r="T22" s="129"/>
      <c r="U22" s="131"/>
    </row>
    <row r="23" spans="1:21" s="31" customFormat="1" ht="18" x14ac:dyDescent="0.25">
      <c r="A23" s="26">
        <v>1</v>
      </c>
      <c r="B23" s="27">
        <v>55</v>
      </c>
      <c r="C23" s="27">
        <v>10104991972</v>
      </c>
      <c r="D23" s="28" t="s">
        <v>71</v>
      </c>
      <c r="E23" s="99">
        <v>2005</v>
      </c>
      <c r="F23" s="29" t="s">
        <v>5</v>
      </c>
      <c r="G23" s="110" t="s">
        <v>20</v>
      </c>
      <c r="H23" s="30">
        <v>9.6898148148148164E-2</v>
      </c>
      <c r="I23" s="27">
        <v>1</v>
      </c>
      <c r="J23" s="30">
        <v>0.11078703703703703</v>
      </c>
      <c r="K23" s="27">
        <v>1</v>
      </c>
      <c r="L23" s="30">
        <v>2.6493055555555558E-2</v>
      </c>
      <c r="M23" s="27">
        <v>2</v>
      </c>
      <c r="N23" s="30">
        <v>0.10990740740740741</v>
      </c>
      <c r="O23" s="27">
        <v>2</v>
      </c>
      <c r="P23" s="30">
        <v>0.10481481481481481</v>
      </c>
      <c r="Q23" s="27">
        <v>2</v>
      </c>
      <c r="R23" s="30">
        <f>SUM(H23,J23,L23,N23,P23)</f>
        <v>0.44890046296296299</v>
      </c>
      <c r="S23" s="109"/>
      <c r="T23" s="98">
        <f t="shared" ref="T23:T26" si="0">$T$19/((R23*24))</f>
        <v>42.232821967255376</v>
      </c>
      <c r="U23" s="32"/>
    </row>
    <row r="24" spans="1:21" s="31" customFormat="1" ht="18" x14ac:dyDescent="0.25">
      <c r="A24" s="26">
        <v>2</v>
      </c>
      <c r="B24" s="27">
        <v>54</v>
      </c>
      <c r="C24" s="27">
        <v>10117846492</v>
      </c>
      <c r="D24" s="28" t="s">
        <v>72</v>
      </c>
      <c r="E24" s="99">
        <v>2005</v>
      </c>
      <c r="F24" s="29" t="s">
        <v>5</v>
      </c>
      <c r="G24" s="110" t="s">
        <v>20</v>
      </c>
      <c r="H24" s="30">
        <v>0.10217592592592593</v>
      </c>
      <c r="I24" s="27">
        <v>2</v>
      </c>
      <c r="J24" s="30">
        <v>0.11078703703703703</v>
      </c>
      <c r="K24" s="27">
        <v>2</v>
      </c>
      <c r="L24" s="30">
        <v>2.6876157407407408E-2</v>
      </c>
      <c r="M24" s="27">
        <v>4</v>
      </c>
      <c r="N24" s="30">
        <v>0.10989583333333335</v>
      </c>
      <c r="O24" s="27">
        <v>1</v>
      </c>
      <c r="P24" s="30">
        <v>9.9259259259259269E-2</v>
      </c>
      <c r="Q24" s="27">
        <v>1</v>
      </c>
      <c r="R24" s="30">
        <f t="shared" ref="R24:R26" si="1">SUM(H24,J24,L24,N24,P24)</f>
        <v>0.44899421296296299</v>
      </c>
      <c r="S24" s="30">
        <f>R24-$R$23</f>
        <v>9.3750000000003553E-5</v>
      </c>
      <c r="T24" s="98">
        <f t="shared" si="0"/>
        <v>42.224003753244773</v>
      </c>
      <c r="U24" s="32"/>
    </row>
    <row r="25" spans="1:21" s="31" customFormat="1" ht="18" x14ac:dyDescent="0.25">
      <c r="A25" s="26">
        <v>3</v>
      </c>
      <c r="B25" s="27">
        <v>52</v>
      </c>
      <c r="C25" s="27">
        <v>10096563278</v>
      </c>
      <c r="D25" s="28" t="s">
        <v>73</v>
      </c>
      <c r="E25" s="99">
        <v>2006</v>
      </c>
      <c r="F25" s="29" t="s">
        <v>5</v>
      </c>
      <c r="G25" s="110" t="s">
        <v>67</v>
      </c>
      <c r="H25" s="30">
        <v>0.11170138888888888</v>
      </c>
      <c r="I25" s="27">
        <v>3</v>
      </c>
      <c r="J25" s="30">
        <v>0.11105324074074074</v>
      </c>
      <c r="K25" s="27">
        <v>3</v>
      </c>
      <c r="L25" s="30">
        <v>2.6539351851851852E-2</v>
      </c>
      <c r="M25" s="27">
        <v>3</v>
      </c>
      <c r="N25" s="30">
        <v>0.11008101851851852</v>
      </c>
      <c r="O25" s="27">
        <v>3</v>
      </c>
      <c r="P25" s="30">
        <v>0.10935185185185185</v>
      </c>
      <c r="Q25" s="27">
        <v>3</v>
      </c>
      <c r="R25" s="30">
        <f>SUM(H25,J25,L25,N25,P25)</f>
        <v>0.46872685185185187</v>
      </c>
      <c r="S25" s="30">
        <f t="shared" ref="S25:S26" si="2">R25-$R$23</f>
        <v>1.982638888888888E-2</v>
      </c>
      <c r="T25" s="98">
        <f t="shared" si="0"/>
        <v>40.446441799595043</v>
      </c>
      <c r="U25" s="32"/>
    </row>
    <row r="26" spans="1:21" s="31" customFormat="1" ht="18" x14ac:dyDescent="0.25">
      <c r="A26" s="26">
        <v>4</v>
      </c>
      <c r="B26" s="27">
        <v>53</v>
      </c>
      <c r="C26" s="27">
        <v>10091622241</v>
      </c>
      <c r="D26" s="28" t="s">
        <v>74</v>
      </c>
      <c r="E26" s="99">
        <v>2005</v>
      </c>
      <c r="F26" s="29" t="s">
        <v>5</v>
      </c>
      <c r="G26" s="110" t="s">
        <v>67</v>
      </c>
      <c r="H26" s="30">
        <v>0.12018518518518519</v>
      </c>
      <c r="I26" s="27">
        <v>4</v>
      </c>
      <c r="J26" s="30">
        <v>0.11105324074074074</v>
      </c>
      <c r="K26" s="27">
        <v>4</v>
      </c>
      <c r="L26" s="30">
        <v>2.4890046296296296E-2</v>
      </c>
      <c r="M26" s="27">
        <v>1</v>
      </c>
      <c r="N26" s="30">
        <v>0.11009259259259259</v>
      </c>
      <c r="O26" s="27">
        <v>4</v>
      </c>
      <c r="P26" s="30">
        <v>0.11942129629629629</v>
      </c>
      <c r="Q26" s="27">
        <v>4</v>
      </c>
      <c r="R26" s="30">
        <f t="shared" si="1"/>
        <v>0.48564236111111109</v>
      </c>
      <c r="S26" s="30">
        <f t="shared" si="2"/>
        <v>3.67418981481481E-2</v>
      </c>
      <c r="T26" s="98">
        <f t="shared" si="0"/>
        <v>39.037643441890395</v>
      </c>
      <c r="U26" s="32"/>
    </row>
    <row r="27" spans="1:21" s="31" customFormat="1" ht="6" customHeight="1" thickBot="1" x14ac:dyDescent="0.3">
      <c r="A27" s="47"/>
      <c r="B27" s="41"/>
      <c r="C27" s="41"/>
      <c r="D27" s="48"/>
      <c r="E27" s="49"/>
      <c r="F27" s="50"/>
      <c r="G27" s="49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</row>
    <row r="28" spans="1:21" ht="15" thickTop="1" x14ac:dyDescent="0.25">
      <c r="A28" s="111" t="s">
        <v>26</v>
      </c>
      <c r="B28" s="112"/>
      <c r="C28" s="112"/>
      <c r="D28" s="112"/>
      <c r="E28" s="112"/>
      <c r="F28" s="53"/>
      <c r="G28" s="112" t="s">
        <v>27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35"/>
    </row>
    <row r="29" spans="1:21" ht="14.4" x14ac:dyDescent="0.25">
      <c r="A29" s="86" t="s">
        <v>36</v>
      </c>
      <c r="B29" s="62"/>
      <c r="C29" s="63"/>
      <c r="D29" s="64"/>
      <c r="E29" s="65"/>
      <c r="F29" s="54"/>
      <c r="G29" s="87" t="s">
        <v>51</v>
      </c>
      <c r="H29" s="88">
        <v>2</v>
      </c>
      <c r="J29" s="55"/>
      <c r="R29" s="82"/>
      <c r="S29" s="35"/>
      <c r="T29" s="90" t="s">
        <v>59</v>
      </c>
      <c r="U29" s="91">
        <f>COUNTIF(F20:F26,"ЗМС")</f>
        <v>0</v>
      </c>
    </row>
    <row r="30" spans="1:21" ht="14.4" x14ac:dyDescent="0.25">
      <c r="A30" s="86" t="s">
        <v>37</v>
      </c>
      <c r="B30" s="62"/>
      <c r="C30" s="66"/>
      <c r="D30" s="64"/>
      <c r="E30" s="65"/>
      <c r="F30" s="56"/>
      <c r="G30" s="89" t="s">
        <v>52</v>
      </c>
      <c r="H30" s="88">
        <f>H31+H36</f>
        <v>4</v>
      </c>
      <c r="J30" s="57"/>
      <c r="R30" s="83"/>
      <c r="S30" s="84"/>
      <c r="T30" s="90" t="s">
        <v>40</v>
      </c>
      <c r="U30" s="91">
        <f>COUNTIF(F21:F26,"МСМК")</f>
        <v>0</v>
      </c>
    </row>
    <row r="31" spans="1:21" ht="14.4" x14ac:dyDescent="0.25">
      <c r="A31" s="86" t="s">
        <v>38</v>
      </c>
      <c r="B31" s="62"/>
      <c r="C31" s="67"/>
      <c r="D31" s="64"/>
      <c r="E31" s="65"/>
      <c r="F31" s="56"/>
      <c r="G31" s="89" t="s">
        <v>53</v>
      </c>
      <c r="H31" s="88">
        <f>H32+H33+H34+H35</f>
        <v>4</v>
      </c>
      <c r="J31" s="57"/>
      <c r="R31" s="83"/>
      <c r="S31" s="84"/>
      <c r="T31" s="90" t="s">
        <v>4</v>
      </c>
      <c r="U31" s="91">
        <f>COUNTIF(F21:F26,"МС")</f>
        <v>0</v>
      </c>
    </row>
    <row r="32" spans="1:21" ht="14.4" x14ac:dyDescent="0.25">
      <c r="A32" s="86" t="s">
        <v>39</v>
      </c>
      <c r="B32" s="62"/>
      <c r="C32" s="67"/>
      <c r="D32" s="64"/>
      <c r="E32" s="65"/>
      <c r="F32" s="56"/>
      <c r="G32" s="89" t="s">
        <v>54</v>
      </c>
      <c r="H32" s="88">
        <f>COUNT(A23:A26)</f>
        <v>4</v>
      </c>
      <c r="J32" s="57"/>
      <c r="R32" s="83"/>
      <c r="S32" s="84"/>
      <c r="T32" s="90" t="s">
        <v>5</v>
      </c>
      <c r="U32" s="91">
        <f>COUNTIF(F20:F26,"КМС")</f>
        <v>4</v>
      </c>
    </row>
    <row r="33" spans="1:21" ht="14.4" x14ac:dyDescent="0.25">
      <c r="A33" s="61"/>
      <c r="B33" s="62"/>
      <c r="C33" s="67"/>
      <c r="D33" s="64"/>
      <c r="E33" s="65"/>
      <c r="F33" s="56"/>
      <c r="G33" s="89" t="s">
        <v>55</v>
      </c>
      <c r="H33" s="88">
        <f>COUNTIF(A17:A26,"ЛИМ")</f>
        <v>0</v>
      </c>
      <c r="J33" s="57"/>
      <c r="R33" s="83"/>
      <c r="S33" s="84"/>
      <c r="T33" s="90" t="s">
        <v>60</v>
      </c>
      <c r="U33" s="91">
        <f>COUNTIF(F19:F26,"1 СР")</f>
        <v>0</v>
      </c>
    </row>
    <row r="34" spans="1:21" ht="14.4" x14ac:dyDescent="0.25">
      <c r="A34" s="61"/>
      <c r="B34" s="62"/>
      <c r="C34" s="62"/>
      <c r="D34" s="62"/>
      <c r="E34" s="68"/>
      <c r="F34" s="56"/>
      <c r="G34" s="89" t="s">
        <v>56</v>
      </c>
      <c r="H34" s="88">
        <f>COUNTIF(A21:A26,"НФ")</f>
        <v>0</v>
      </c>
      <c r="J34" s="57"/>
      <c r="R34" s="83"/>
      <c r="S34" s="84"/>
      <c r="T34" s="90" t="s">
        <v>61</v>
      </c>
      <c r="U34" s="91">
        <f>COUNTIF(F21:F26,"2 СР")</f>
        <v>0</v>
      </c>
    </row>
    <row r="35" spans="1:21" ht="14.4" x14ac:dyDescent="0.25">
      <c r="A35" s="61"/>
      <c r="B35" s="62"/>
      <c r="C35" s="62"/>
      <c r="D35" s="62"/>
      <c r="E35" s="69"/>
      <c r="F35" s="56"/>
      <c r="G35" s="89" t="s">
        <v>57</v>
      </c>
      <c r="H35" s="88">
        <f>COUNTIF(A21:A26,"ДСКВ")</f>
        <v>0</v>
      </c>
      <c r="I35" s="57"/>
      <c r="J35" s="58"/>
      <c r="R35" s="83"/>
      <c r="S35" s="84"/>
      <c r="T35" s="90" t="s">
        <v>62</v>
      </c>
      <c r="U35" s="91">
        <f>COUNTIF(F20:F26,"3 СР")</f>
        <v>0</v>
      </c>
    </row>
    <row r="36" spans="1:21" ht="14.4" x14ac:dyDescent="0.25">
      <c r="A36" s="61"/>
      <c r="B36" s="62"/>
      <c r="C36" s="62"/>
      <c r="D36" s="62"/>
      <c r="E36" s="69"/>
      <c r="F36" s="59"/>
      <c r="G36" s="89" t="s">
        <v>58</v>
      </c>
      <c r="H36" s="88">
        <f>COUNTIF(A20:A26,"НС")</f>
        <v>0</v>
      </c>
      <c r="I36" s="71"/>
      <c r="J36" s="60"/>
      <c r="K36" s="34"/>
      <c r="L36" s="34"/>
      <c r="M36" s="34"/>
      <c r="N36" s="34"/>
      <c r="O36" s="34"/>
      <c r="P36" s="34"/>
      <c r="Q36" s="34"/>
      <c r="R36" s="85"/>
      <c r="S36" s="34"/>
      <c r="T36" s="70"/>
      <c r="U36" s="36"/>
    </row>
    <row r="37" spans="1:21" x14ac:dyDescent="0.25">
      <c r="A37" s="13"/>
      <c r="U37" s="24"/>
    </row>
    <row r="38" spans="1:21" ht="15.6" x14ac:dyDescent="0.25">
      <c r="A38" s="125" t="s">
        <v>28</v>
      </c>
      <c r="B38" s="126"/>
      <c r="C38" s="126"/>
      <c r="D38" s="126"/>
      <c r="E38" s="126"/>
      <c r="F38" s="126" t="s">
        <v>6</v>
      </c>
      <c r="G38" s="126"/>
      <c r="H38" s="126"/>
      <c r="I38" s="126"/>
      <c r="J38" s="126"/>
      <c r="K38" s="38"/>
      <c r="L38" s="96"/>
      <c r="M38" s="96"/>
      <c r="N38" s="108"/>
      <c r="O38" s="108"/>
      <c r="P38" s="108"/>
      <c r="Q38" s="108"/>
      <c r="R38" s="126" t="s">
        <v>16</v>
      </c>
      <c r="S38" s="126"/>
      <c r="T38" s="126"/>
      <c r="U38" s="127"/>
    </row>
    <row r="39" spans="1:21" x14ac:dyDescent="0.25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40"/>
      <c r="L39" s="95"/>
      <c r="M39" s="95"/>
      <c r="N39" s="107"/>
      <c r="O39" s="107"/>
      <c r="P39" s="107"/>
      <c r="Q39" s="107"/>
      <c r="R39" s="123"/>
      <c r="S39" s="123"/>
      <c r="T39" s="123"/>
      <c r="U39" s="124"/>
    </row>
    <row r="40" spans="1:21" x14ac:dyDescent="0.25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1"/>
    </row>
    <row r="41" spans="1:21" x14ac:dyDescent="0.25">
      <c r="A41" s="116"/>
      <c r="B41" s="117"/>
      <c r="C41" s="117"/>
      <c r="D41" s="117"/>
      <c r="E41" s="117"/>
      <c r="F41" s="117"/>
      <c r="G41" s="117"/>
      <c r="H41" s="117"/>
      <c r="I41" s="117"/>
      <c r="J41" s="117"/>
      <c r="K41" s="14"/>
      <c r="L41" s="93"/>
      <c r="M41" s="93"/>
      <c r="N41" s="105"/>
      <c r="O41" s="105"/>
      <c r="P41" s="105"/>
      <c r="Q41" s="105"/>
      <c r="R41" s="117"/>
      <c r="S41" s="117"/>
      <c r="T41" s="117"/>
      <c r="U41" s="118"/>
    </row>
    <row r="42" spans="1:21" s="42" customFormat="1" x14ac:dyDescent="0.2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33"/>
      <c r="L42" s="94"/>
      <c r="M42" s="94"/>
      <c r="N42" s="106"/>
      <c r="O42" s="106"/>
      <c r="P42" s="106"/>
      <c r="Q42" s="106"/>
      <c r="R42" s="120"/>
      <c r="S42" s="120"/>
      <c r="T42" s="120"/>
      <c r="U42" s="121"/>
    </row>
    <row r="43" spans="1:21" s="42" customFormat="1" ht="16.2" thickBot="1" x14ac:dyDescent="0.3">
      <c r="A43" s="113" t="str">
        <f>G19</f>
        <v>ЖДАНОВ В.С. (1К, г. ИЖЕВСК)</v>
      </c>
      <c r="B43" s="114"/>
      <c r="C43" s="114"/>
      <c r="D43" s="114"/>
      <c r="E43" s="114"/>
      <c r="F43" s="114" t="str">
        <f>G17</f>
        <v>ХАРИН В.В. (ВК, г. ИЖЕВСК)</v>
      </c>
      <c r="G43" s="114"/>
      <c r="H43" s="114"/>
      <c r="I43" s="114"/>
      <c r="J43" s="114"/>
      <c r="K43" s="37"/>
      <c r="L43" s="92"/>
      <c r="M43" s="92"/>
      <c r="N43" s="104"/>
      <c r="O43" s="104"/>
      <c r="P43" s="104"/>
      <c r="Q43" s="104"/>
      <c r="R43" s="114" t="str">
        <f>G18</f>
        <v>САДРОВ Е.В. (1К, г. ИЖЕВСК)</v>
      </c>
      <c r="S43" s="114"/>
      <c r="T43" s="114"/>
      <c r="U43" s="115"/>
    </row>
    <row r="44" spans="1:21" s="42" customFormat="1" ht="14.4" thickTop="1" x14ac:dyDescent="0.25">
      <c r="A44" s="1"/>
      <c r="B44" s="14"/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sortState xmlns:xlrd2="http://schemas.microsoft.com/office/spreadsheetml/2017/richdata2" ref="B23:R26">
    <sortCondition ref="R23:R26"/>
  </sortState>
  <mergeCells count="47">
    <mergeCell ref="C21:C22"/>
    <mergeCell ref="D21:D22"/>
    <mergeCell ref="E21:E22"/>
    <mergeCell ref="G21:G22"/>
    <mergeCell ref="F21:F22"/>
    <mergeCell ref="G28:U28"/>
    <mergeCell ref="A6:U6"/>
    <mergeCell ref="A1:U1"/>
    <mergeCell ref="A2:U2"/>
    <mergeCell ref="A3:U3"/>
    <mergeCell ref="A4:U4"/>
    <mergeCell ref="A5:U5"/>
    <mergeCell ref="A15:G15"/>
    <mergeCell ref="H15:U15"/>
    <mergeCell ref="A21:A22"/>
    <mergeCell ref="A7:U7"/>
    <mergeCell ref="A8:U8"/>
    <mergeCell ref="A9:U9"/>
    <mergeCell ref="A10:U10"/>
    <mergeCell ref="A11:U11"/>
    <mergeCell ref="B21:B22"/>
    <mergeCell ref="S21:S22"/>
    <mergeCell ref="T21:T22"/>
    <mergeCell ref="U21:U22"/>
    <mergeCell ref="H22:I22"/>
    <mergeCell ref="J22:K22"/>
    <mergeCell ref="R21:R22"/>
    <mergeCell ref="L22:M22"/>
    <mergeCell ref="H21:Q21"/>
    <mergeCell ref="N22:O22"/>
    <mergeCell ref="P22:Q22"/>
    <mergeCell ref="A28:E28"/>
    <mergeCell ref="A43:E43"/>
    <mergeCell ref="F43:J43"/>
    <mergeCell ref="R43:U43"/>
    <mergeCell ref="A41:E41"/>
    <mergeCell ref="F41:J41"/>
    <mergeCell ref="R41:U41"/>
    <mergeCell ref="A42:E42"/>
    <mergeCell ref="F42:J42"/>
    <mergeCell ref="R42:U42"/>
    <mergeCell ref="A39:E39"/>
    <mergeCell ref="F39:J39"/>
    <mergeCell ref="R39:U39"/>
    <mergeCell ref="A38:E38"/>
    <mergeCell ref="F38:J38"/>
    <mergeCell ref="R38:U38"/>
  </mergeCells>
  <phoneticPr fontId="45" type="noConversion"/>
  <conditionalFormatting sqref="B29:B36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64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мнг г</vt:lpstr>
      <vt:lpstr>'мнг г'!Заголовки_для_печати</vt:lpstr>
      <vt:lpstr>'мнг 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Арсен</cp:lastModifiedBy>
  <cp:lastPrinted>2023-05-18T13:35:02Z</cp:lastPrinted>
  <dcterms:created xsi:type="dcterms:W3CDTF">2022-08-04T08:28:16Z</dcterms:created>
  <dcterms:modified xsi:type="dcterms:W3CDTF">2023-08-14T13:06:56Z</dcterms:modified>
</cp:coreProperties>
</file>