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200 С ХОДУ\"/>
    </mc:Choice>
  </mc:AlternateContent>
  <bookViews>
    <workbookView xWindow="0" yWindow="0" windowWidth="24000" windowHeight="9105"/>
  </bookViews>
  <sheets>
    <sheet name="ю-ки 17-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E40" i="1"/>
  <c r="A40" i="1"/>
  <c r="M38" i="1"/>
  <c r="H38" i="1"/>
  <c r="H37" i="1"/>
  <c r="H36" i="1"/>
  <c r="M34" i="1"/>
  <c r="M33" i="1"/>
  <c r="M32" i="1"/>
</calcChain>
</file>

<file path=xl/sharedStrings.xml><?xml version="1.0" encoding="utf-8"?>
<sst xmlns="http://schemas.openxmlformats.org/spreadsheetml/2006/main" count="101" uniqueCount="85">
  <si>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</si>
  <si>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</si>
  <si>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</si>
  <si>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</si>
  <si>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</si>
  <si>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</si>
  <si>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</si>
  <si>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</si>
  <si>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</si>
  <si>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ходу 200 м</t>
  </si>
  <si>
    <t>ЮНИОРКИ 17-18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</si>
  <si>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Велотрек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</si>
  <si>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</si>
  <si>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 xml:space="preserve">Номер-код ВРВС </t>
  </si>
  <si>
    <t xml:space="preserve"> 0080431611Я</t>
  </si>
  <si>
    <r>
      <t xml:space="preserve"> ДАТА ПРОВЕДЕНИЯ: 16</t>
    </r>
    <r>
      <rPr>
        <sz val="11"/>
        <rFont val="Calibri"/>
        <family val="2"/>
        <charset val="204"/>
        <scheme val="minor"/>
      </rPr>
      <t xml:space="preserve"> июля 2025г.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</si>
  <si>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</si>
  <si>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</si>
  <si>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</si>
  <si>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</si>
  <si>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</si>
  <si>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</si>
  <si>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</si>
  <si>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</si>
  <si>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</si>
  <si>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</si>
  <si>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</si>
  <si>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</si>
  <si>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</si>
  <si>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</si>
  <si>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</si>
  <si>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</si>
  <si>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</si>
  <si>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</si>
  <si>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</si>
  <si>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</si>
  <si>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</si>
  <si>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</si>
  <si>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</si>
  <si>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</si>
  <si>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</si>
  <si>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</si>
  <si>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</si>
  <si>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</si>
  <si>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</si>
  <si>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</si>
  <si>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</si>
  <si>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101 420 552 68</t>
  </si>
  <si>
    <t>ТИНЬКОВА Софья Олеговна</t>
  </si>
  <si>
    <t>КМС</t>
  </si>
  <si>
    <t>Воронежская область</t>
  </si>
  <si>
    <t>101 199 721 09</t>
  </si>
  <si>
    <t>КОЛУПАЕВА Кристина Ивановна</t>
  </si>
  <si>
    <t>101 114 964 30</t>
  </si>
  <si>
    <t>ЗЕВАКИНА Елизавета Васильевна</t>
  </si>
  <si>
    <t>1 СР</t>
  </si>
  <si>
    <t>Липецкая оласть</t>
  </si>
  <si>
    <t>101 419 647 36</t>
  </si>
  <si>
    <t>ИГНАТЕНКО Ангелина Денисовна</t>
  </si>
  <si>
    <t>101 613 421 04</t>
  </si>
  <si>
    <t>БОЛЬШАКОВА Таисия Дмитриевна</t>
  </si>
  <si>
    <t>2 СР</t>
  </si>
  <si>
    <t>Ярославская область</t>
  </si>
  <si>
    <t>101 134 977 61</t>
  </si>
  <si>
    <t>ДЮКАРЕВА Дарья Алексеевна</t>
  </si>
  <si>
    <t>Белгородская область</t>
  </si>
  <si>
    <t>101 440 985 34</t>
  </si>
  <si>
    <t>НИЩЕВА Валерия Александровна</t>
  </si>
  <si>
    <t>101 168 098 08</t>
  </si>
  <si>
    <t>ТКАЧУК Злата Юрьевна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</si>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</sst>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d\.mm\.yyyy"/>
    <numFmt numFmtId="166" formatCode="yyyy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</fills>
  <borders count="4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horizontal="right"/>
    </xf>
    <xf numFmtId="0" fontId="8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4" fontId="14" fillId="0" borderId="33" xfId="0" applyNumberFormat="1" applyFont="1" applyBorder="1" applyAlignment="1">
      <alignment horizontal="center" vertical="center"/>
    </xf>
    <xf numFmtId="164" fontId="15" fillId="0" borderId="33" xfId="0" applyNumberFormat="1" applyFont="1" applyBorder="1" applyAlignment="1">
      <alignment horizontal="center" vertical="center"/>
    </xf>
    <xf numFmtId="164" fontId="16" fillId="0" borderId="33" xfId="0" applyNumberFormat="1" applyFont="1" applyBorder="1" applyAlignment="1">
      <alignment horizontal="center" vertical="center"/>
    </xf>
    <xf numFmtId="164" fontId="15" fillId="0" borderId="33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14" fontId="19" fillId="0" borderId="33" xfId="0" applyNumberFormat="1" applyFont="1" applyBorder="1" applyAlignment="1">
      <alignment horizontal="center"/>
    </xf>
    <xf numFmtId="0" fontId="13" fillId="0" borderId="33" xfId="0" applyFont="1" applyBorder="1" applyAlignment="1">
      <alignment horizontal="center" vertical="center" wrapText="1"/>
    </xf>
    <xf numFmtId="165" fontId="13" fillId="0" borderId="33" xfId="0" applyNumberFormat="1" applyFont="1" applyBorder="1" applyAlignment="1">
      <alignment horizontal="center" vertical="center" wrapText="1"/>
    </xf>
    <xf numFmtId="166" fontId="13" fillId="0" borderId="33" xfId="0" applyNumberFormat="1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21" fillId="0" borderId="0" xfId="0" applyNumberFormat="1" applyFont="1" applyAlignment="1">
      <alignment vertical="center"/>
    </xf>
    <xf numFmtId="0" fontId="21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114300</xdr:rowOff>
    </xdr:from>
    <xdr:to>
      <xdr:col>12</xdr:col>
      <xdr:colOff>219074</xdr:colOff>
      <xdr:row>5</xdr:row>
      <xdr:rowOff>133350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1DC7B20F-6A91-4B9D-936E-2558AAB6D2F5}"/>
            </a:ext>
          </a:extLst>
        </xdr:cNvPr>
        <xdr:cNvGrpSpPr/>
      </xdr:nvGrpSpPr>
      <xdr:grpSpPr>
        <a:xfrm>
          <a:off x="438150" y="352425"/>
          <a:ext cx="12239624" cy="971550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78320602-DA6B-4ECE-9B19-C065691825EF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3E47862D-82FF-4A23-ACE4-EC8B4A80F3E4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7D29AD53-8792-4305-A1BE-4B69ACA60E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DB48076B-71B9-4349-89AB-88112ED953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topLeftCell="A16" workbookViewId="0">
      <selection activeCell="A6" sqref="A6:M8"/>
    </sheetView>
  </sheetViews>
  <sheetFormatPr defaultRowHeight="15" x14ac:dyDescent="0.25"/>
  <cols>
    <col min="3" max="3" width="16.5703125" bestFit="1" customWidth="1"/>
    <col min="4" max="4" width="43.28515625" customWidth="1"/>
    <col min="5" max="5" width="12.42578125" bestFit="1" customWidth="1"/>
    <col min="7" max="7" width="35.5703125" bestFit="1" customWidth="1"/>
    <col min="12" max="12" width="15" bestFit="1" customWidth="1"/>
    <col min="13" max="13" width="17.28515625" bestFit="1" customWidth="1"/>
  </cols>
  <sheetData>
    <row r="1" spans="1:1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 x14ac:dyDescent="0.3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x14ac:dyDescent="0.3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1.75" thickBot="1" x14ac:dyDescent="0.4">
      <c r="A8" s="4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9.5" thickTop="1" x14ac:dyDescent="0.25">
      <c r="A9" s="5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8.75" x14ac:dyDescent="0.25">
      <c r="A10" s="8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</row>
    <row r="11" spans="1:13" ht="18.75" x14ac:dyDescent="0.25">
      <c r="A11" s="8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13" ht="2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4"/>
    </row>
    <row r="13" spans="1:13" x14ac:dyDescent="0.25">
      <c r="A13" s="15" t="s">
        <v>11</v>
      </c>
      <c r="B13" s="16"/>
      <c r="C13" s="16"/>
      <c r="D13" s="17"/>
      <c r="E13" s="18"/>
      <c r="F13" s="18"/>
      <c r="G13" s="19" t="s">
        <v>12</v>
      </c>
      <c r="H13" s="18"/>
      <c r="I13" s="20"/>
      <c r="J13" s="20"/>
      <c r="K13" s="21"/>
      <c r="L13" s="22" t="s">
        <v>13</v>
      </c>
      <c r="M13" s="23" t="s">
        <v>14</v>
      </c>
    </row>
    <row r="14" spans="1:13" x14ac:dyDescent="0.25">
      <c r="A14" s="24" t="s">
        <v>15</v>
      </c>
      <c r="B14" s="25"/>
      <c r="C14" s="25"/>
      <c r="D14" s="26"/>
      <c r="E14" s="26"/>
      <c r="F14" s="26"/>
      <c r="G14" s="27" t="s">
        <v>16</v>
      </c>
      <c r="H14" s="26"/>
      <c r="I14" s="28"/>
      <c r="J14" s="28"/>
      <c r="K14" s="28"/>
      <c r="L14" s="22" t="s">
        <v>17</v>
      </c>
      <c r="M14" s="23" t="s">
        <v>18</v>
      </c>
    </row>
    <row r="15" spans="1:13" x14ac:dyDescent="0.25">
      <c r="A15" s="29" t="s">
        <v>19</v>
      </c>
      <c r="B15" s="30"/>
      <c r="C15" s="30"/>
      <c r="D15" s="30"/>
      <c r="E15" s="30"/>
      <c r="F15" s="30"/>
      <c r="G15" s="31"/>
      <c r="H15" s="32" t="s">
        <v>20</v>
      </c>
      <c r="I15" s="33"/>
      <c r="J15" s="33"/>
      <c r="K15" s="33"/>
      <c r="L15" s="33"/>
      <c r="M15" s="34"/>
    </row>
    <row r="16" spans="1:13" x14ac:dyDescent="0.25">
      <c r="A16" s="35" t="s">
        <v>21</v>
      </c>
      <c r="B16" s="36"/>
      <c r="C16" s="36"/>
      <c r="D16" s="37"/>
      <c r="E16" s="38"/>
      <c r="F16" s="37"/>
      <c r="G16" s="39"/>
      <c r="H16" s="40" t="s">
        <v>22</v>
      </c>
      <c r="I16" s="41"/>
      <c r="J16" s="41"/>
      <c r="K16" s="41"/>
      <c r="L16" s="42"/>
      <c r="M16" s="43" t="s">
        <v>23</v>
      </c>
    </row>
    <row r="17" spans="1:13" x14ac:dyDescent="0.25">
      <c r="A17" s="35" t="s">
        <v>24</v>
      </c>
      <c r="B17" s="36"/>
      <c r="C17" s="36"/>
      <c r="D17" s="41"/>
      <c r="E17" s="38"/>
      <c r="F17" s="37"/>
      <c r="G17" s="39" t="s">
        <v>25</v>
      </c>
      <c r="H17" s="40" t="s">
        <v>26</v>
      </c>
      <c r="I17" s="41"/>
      <c r="J17" s="41"/>
      <c r="K17" s="41"/>
      <c r="L17" s="42"/>
      <c r="M17" s="43" t="s">
        <v>27</v>
      </c>
    </row>
    <row r="18" spans="1:13" x14ac:dyDescent="0.25">
      <c r="A18" s="35" t="s">
        <v>28</v>
      </c>
      <c r="B18" s="36"/>
      <c r="C18" s="36"/>
      <c r="D18" s="41"/>
      <c r="E18" s="38"/>
      <c r="F18" s="37"/>
      <c r="G18" s="44" t="s">
        <v>29</v>
      </c>
      <c r="H18" s="45" t="s">
        <v>30</v>
      </c>
      <c r="I18" s="41"/>
      <c r="J18" s="41"/>
      <c r="K18" s="41"/>
      <c r="L18" s="42"/>
      <c r="M18" s="46" t="s">
        <v>27</v>
      </c>
    </row>
    <row r="19" spans="1:13" ht="15.75" thickBot="1" x14ac:dyDescent="0.3">
      <c r="A19" s="35" t="s">
        <v>31</v>
      </c>
      <c r="B19" s="47"/>
      <c r="C19" s="47"/>
      <c r="D19" s="48"/>
      <c r="E19" s="48"/>
      <c r="F19" s="48"/>
      <c r="G19" s="39" t="s">
        <v>32</v>
      </c>
      <c r="H19" s="45" t="s">
        <v>33</v>
      </c>
      <c r="I19" s="41"/>
      <c r="J19" s="41"/>
      <c r="K19" s="41"/>
      <c r="L19" s="42"/>
      <c r="M19" s="46"/>
    </row>
    <row r="20" spans="1:13" ht="16.5" thickTop="1" thickBot="1" x14ac:dyDescent="0.3">
      <c r="A20" s="49"/>
      <c r="B20" s="50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2"/>
    </row>
    <row r="21" spans="1:13" ht="46.5" thickTop="1" thickBot="1" x14ac:dyDescent="0.3">
      <c r="A21" s="53" t="s">
        <v>34</v>
      </c>
      <c r="B21" s="54" t="s">
        <v>35</v>
      </c>
      <c r="C21" s="55" t="s">
        <v>36</v>
      </c>
      <c r="D21" s="55" t="s">
        <v>37</v>
      </c>
      <c r="E21" s="55" t="s">
        <v>38</v>
      </c>
      <c r="F21" s="55" t="s">
        <v>39</v>
      </c>
      <c r="G21" s="55" t="s">
        <v>40</v>
      </c>
      <c r="H21" s="56" t="s">
        <v>41</v>
      </c>
      <c r="I21" s="54" t="s">
        <v>42</v>
      </c>
      <c r="J21" s="57"/>
      <c r="K21" s="54" t="s">
        <v>43</v>
      </c>
      <c r="L21" s="58" t="s">
        <v>44</v>
      </c>
      <c r="M21" s="59" t="s">
        <v>45</v>
      </c>
    </row>
    <row r="22" spans="1:13" ht="16.5" thickTop="1" thickBot="1" x14ac:dyDescent="0.3">
      <c r="A22" s="60"/>
      <c r="B22" s="61"/>
      <c r="C22" s="61"/>
      <c r="D22" s="61"/>
      <c r="E22" s="61"/>
      <c r="F22" s="61"/>
      <c r="G22" s="61"/>
      <c r="H22" s="62" t="s">
        <v>46</v>
      </c>
      <c r="I22" s="63"/>
      <c r="J22" s="64"/>
      <c r="K22" s="61"/>
      <c r="L22" s="65"/>
      <c r="M22" s="66"/>
    </row>
    <row r="23" spans="1:13" ht="16.5" thickTop="1" x14ac:dyDescent="0.25">
      <c r="A23" s="67">
        <v>1</v>
      </c>
      <c r="B23" s="68">
        <v>5</v>
      </c>
      <c r="C23" s="69" t="s">
        <v>47</v>
      </c>
      <c r="D23" s="69" t="s">
        <v>48</v>
      </c>
      <c r="E23" s="70">
        <v>39565</v>
      </c>
      <c r="F23" s="69" t="s">
        <v>49</v>
      </c>
      <c r="G23" s="69" t="s">
        <v>50</v>
      </c>
      <c r="H23" s="71">
        <v>7.2880000000000003</v>
      </c>
      <c r="I23" s="72">
        <v>14.670999999999999</v>
      </c>
      <c r="J23" s="73">
        <v>7.3829999999999991</v>
      </c>
      <c r="K23" s="71">
        <v>49.076409242723749</v>
      </c>
      <c r="L23" s="74"/>
      <c r="M23" s="75"/>
    </row>
    <row r="24" spans="1:13" ht="15.75" x14ac:dyDescent="0.25">
      <c r="A24" s="67">
        <v>2</v>
      </c>
      <c r="B24" s="68">
        <v>8</v>
      </c>
      <c r="C24" s="69" t="s">
        <v>51</v>
      </c>
      <c r="D24" s="76" t="s">
        <v>52</v>
      </c>
      <c r="E24" s="70">
        <v>39525</v>
      </c>
      <c r="F24" s="69" t="s">
        <v>49</v>
      </c>
      <c r="G24" s="69" t="s">
        <v>50</v>
      </c>
      <c r="H24" s="71">
        <v>7.532</v>
      </c>
      <c r="I24" s="72">
        <v>15.22</v>
      </c>
      <c r="J24" s="73">
        <v>7.6880000000000006</v>
      </c>
      <c r="K24" s="71">
        <v>47.306176084099867</v>
      </c>
      <c r="L24" s="77"/>
      <c r="M24" s="78"/>
    </row>
    <row r="25" spans="1:13" ht="15.75" x14ac:dyDescent="0.25">
      <c r="A25" s="67">
        <v>3</v>
      </c>
      <c r="B25" s="68">
        <v>4</v>
      </c>
      <c r="C25" s="69" t="s">
        <v>53</v>
      </c>
      <c r="D25" s="69" t="s">
        <v>54</v>
      </c>
      <c r="E25" s="70">
        <v>39633</v>
      </c>
      <c r="F25" s="69" t="s">
        <v>55</v>
      </c>
      <c r="G25" s="69" t="s">
        <v>56</v>
      </c>
      <c r="H25" s="71">
        <v>7.6710000000000003</v>
      </c>
      <c r="I25" s="72">
        <v>15.294</v>
      </c>
      <c r="J25" s="73">
        <v>7.6230000000000002</v>
      </c>
      <c r="K25" s="71">
        <v>47.077285209886234</v>
      </c>
      <c r="L25" s="77"/>
      <c r="M25" s="78"/>
    </row>
    <row r="26" spans="1:13" ht="15.75" x14ac:dyDescent="0.25">
      <c r="A26" s="67">
        <v>4</v>
      </c>
      <c r="B26" s="68">
        <v>7</v>
      </c>
      <c r="C26" s="69" t="s">
        <v>57</v>
      </c>
      <c r="D26" s="76" t="s">
        <v>58</v>
      </c>
      <c r="E26" s="70">
        <v>40007</v>
      </c>
      <c r="F26" s="69" t="s">
        <v>49</v>
      </c>
      <c r="G26" s="69" t="s">
        <v>50</v>
      </c>
      <c r="H26" s="71">
        <v>8.1790000000000003</v>
      </c>
      <c r="I26" s="72">
        <v>16.628</v>
      </c>
      <c r="J26" s="73">
        <v>8.4489999999999998</v>
      </c>
      <c r="K26" s="71">
        <v>43.30045706038009</v>
      </c>
      <c r="L26" s="77"/>
      <c r="M26" s="78"/>
    </row>
    <row r="27" spans="1:13" ht="15.75" x14ac:dyDescent="0.25">
      <c r="A27" s="67">
        <v>5</v>
      </c>
      <c r="B27" s="68">
        <v>1</v>
      </c>
      <c r="C27" s="79" t="s">
        <v>59</v>
      </c>
      <c r="D27" s="80" t="s">
        <v>60</v>
      </c>
      <c r="E27" s="81">
        <v>39841</v>
      </c>
      <c r="F27" s="82" t="s">
        <v>61</v>
      </c>
      <c r="G27" s="69" t="s">
        <v>62</v>
      </c>
      <c r="H27" s="71">
        <v>8.6869999999999994</v>
      </c>
      <c r="I27" s="72">
        <v>16.962</v>
      </c>
      <c r="J27" s="73">
        <v>8.2750000000000004</v>
      </c>
      <c r="K27" s="71">
        <v>42.447824548991861</v>
      </c>
      <c r="L27" s="77"/>
      <c r="M27" s="78"/>
    </row>
    <row r="28" spans="1:13" ht="15.75" x14ac:dyDescent="0.25">
      <c r="A28" s="67">
        <v>6</v>
      </c>
      <c r="B28" s="68">
        <v>10</v>
      </c>
      <c r="C28" s="82" t="s">
        <v>63</v>
      </c>
      <c r="D28" s="82" t="s">
        <v>64</v>
      </c>
      <c r="E28" s="83">
        <v>39114</v>
      </c>
      <c r="F28" s="82" t="s">
        <v>49</v>
      </c>
      <c r="G28" s="84" t="s">
        <v>65</v>
      </c>
      <c r="H28" s="71">
        <v>9.1950000000000003</v>
      </c>
      <c r="I28" s="72">
        <v>17.295999999999999</v>
      </c>
      <c r="J28" s="73">
        <v>8.1009999999999991</v>
      </c>
      <c r="K28" s="71">
        <v>41.628122109158191</v>
      </c>
      <c r="L28" s="77"/>
      <c r="M28" s="78"/>
    </row>
    <row r="29" spans="1:13" ht="15.75" x14ac:dyDescent="0.25">
      <c r="A29" s="67">
        <v>7</v>
      </c>
      <c r="B29" s="69">
        <v>43</v>
      </c>
      <c r="C29" s="69" t="s">
        <v>66</v>
      </c>
      <c r="D29" s="69" t="s">
        <v>67</v>
      </c>
      <c r="E29" s="70">
        <v>39829</v>
      </c>
      <c r="F29" s="69" t="s">
        <v>49</v>
      </c>
      <c r="G29" s="69" t="s">
        <v>62</v>
      </c>
      <c r="H29" s="71">
        <v>9.7029999999999994</v>
      </c>
      <c r="I29" s="72">
        <v>17.63</v>
      </c>
      <c r="J29" s="73">
        <v>7.9269999999999996</v>
      </c>
      <c r="K29" s="71">
        <v>40.839478162223486</v>
      </c>
      <c r="L29" s="77"/>
      <c r="M29" s="78"/>
    </row>
    <row r="30" spans="1:13" ht="15.75" x14ac:dyDescent="0.25">
      <c r="A30" s="67">
        <v>8</v>
      </c>
      <c r="B30" s="69">
        <v>6</v>
      </c>
      <c r="C30" s="69" t="s">
        <v>68</v>
      </c>
      <c r="D30" s="69" t="s">
        <v>69</v>
      </c>
      <c r="E30" s="70">
        <v>39733</v>
      </c>
      <c r="F30" s="69" t="s">
        <v>49</v>
      </c>
      <c r="G30" s="69" t="s">
        <v>50</v>
      </c>
      <c r="H30" s="71">
        <v>10.211</v>
      </c>
      <c r="I30" s="72">
        <v>17.963999999999999</v>
      </c>
      <c r="J30" s="73">
        <v>7.7529999999999983</v>
      </c>
      <c r="K30" s="71">
        <v>40.080160320641291</v>
      </c>
      <c r="L30" s="77"/>
      <c r="M30" s="78"/>
    </row>
    <row r="31" spans="1:13" x14ac:dyDescent="0.25">
      <c r="A31" s="85" t="s">
        <v>70</v>
      </c>
      <c r="B31" s="86"/>
      <c r="C31" s="86"/>
      <c r="D31" s="86"/>
      <c r="E31" s="86"/>
      <c r="F31" s="86"/>
      <c r="G31" s="87" t="s">
        <v>71</v>
      </c>
      <c r="H31" s="86"/>
      <c r="I31" s="86"/>
      <c r="J31" s="86"/>
      <c r="K31" s="86"/>
      <c r="L31" s="86"/>
      <c r="M31" s="87"/>
    </row>
    <row r="32" spans="1:13" x14ac:dyDescent="0.25">
      <c r="A32" s="88" t="s">
        <v>72</v>
      </c>
      <c r="B32" s="89"/>
      <c r="C32" s="89"/>
      <c r="D32" s="89"/>
      <c r="E32" s="89"/>
      <c r="F32" s="89"/>
      <c r="G32" s="90" t="s">
        <v>73</v>
      </c>
      <c r="H32" s="91">
        <v>4</v>
      </c>
      <c r="I32" s="92"/>
      <c r="J32" s="92"/>
      <c r="K32" s="93"/>
      <c r="L32" s="94" t="s">
        <v>74</v>
      </c>
      <c r="M32" s="95">
        <f>COUNTIF(F72:F82, "ЗМС")</f>
        <v>0</v>
      </c>
    </row>
    <row r="33" spans="1:13" x14ac:dyDescent="0.25">
      <c r="A33" s="88" t="s">
        <v>75</v>
      </c>
      <c r="B33" s="96"/>
      <c r="C33" s="96"/>
      <c r="D33" s="96"/>
      <c r="E33" s="96"/>
      <c r="F33" s="96"/>
      <c r="G33" s="90" t="s">
        <v>76</v>
      </c>
      <c r="H33" s="91">
        <v>8</v>
      </c>
      <c r="I33" s="92"/>
      <c r="J33" s="92"/>
      <c r="K33" s="97"/>
      <c r="L33" s="94" t="s">
        <v>77</v>
      </c>
      <c r="M33" s="95">
        <f>COUNTIF(F72:F82, "МСМК")</f>
        <v>0</v>
      </c>
    </row>
    <row r="34" spans="1:13" x14ac:dyDescent="0.25">
      <c r="A34" s="88"/>
      <c r="B34" s="96"/>
      <c r="C34" s="96"/>
      <c r="D34" s="96"/>
      <c r="E34" s="96"/>
      <c r="F34" s="96"/>
      <c r="G34" s="90" t="s">
        <v>78</v>
      </c>
      <c r="H34" s="91">
        <v>8</v>
      </c>
      <c r="I34" s="92"/>
      <c r="J34" s="92"/>
      <c r="K34" s="93"/>
      <c r="L34" s="94" t="s">
        <v>79</v>
      </c>
      <c r="M34" s="95">
        <f>COUNTIF(F72:F82, "МС")</f>
        <v>0</v>
      </c>
    </row>
    <row r="35" spans="1:13" x14ac:dyDescent="0.25">
      <c r="A35" s="88"/>
      <c r="B35" s="96"/>
      <c r="C35" s="96"/>
      <c r="D35" s="96"/>
      <c r="E35" s="96"/>
      <c r="F35" s="96"/>
      <c r="G35" s="90" t="s">
        <v>80</v>
      </c>
      <c r="H35" s="91">
        <v>8</v>
      </c>
      <c r="I35" s="92"/>
      <c r="J35" s="92"/>
      <c r="K35" s="97"/>
      <c r="L35" s="94" t="s">
        <v>49</v>
      </c>
      <c r="M35" s="95">
        <v>6</v>
      </c>
    </row>
    <row r="36" spans="1:13" x14ac:dyDescent="0.25">
      <c r="A36" s="88"/>
      <c r="B36" s="96"/>
      <c r="C36" s="96"/>
      <c r="D36" s="96"/>
      <c r="E36" s="96"/>
      <c r="F36" s="96"/>
      <c r="G36" s="90" t="s">
        <v>81</v>
      </c>
      <c r="H36" s="91">
        <f>COUNTIF(A81:A82, "НФ")</f>
        <v>0</v>
      </c>
      <c r="I36" s="92"/>
      <c r="J36" s="92"/>
      <c r="K36" s="92"/>
      <c r="L36" s="94" t="s">
        <v>55</v>
      </c>
      <c r="M36" s="95">
        <v>1</v>
      </c>
    </row>
    <row r="37" spans="1:13" ht="15.75" x14ac:dyDescent="0.25">
      <c r="A37" s="98"/>
      <c r="B37" s="89"/>
      <c r="C37" s="89"/>
      <c r="D37" s="89"/>
      <c r="E37" s="89"/>
      <c r="F37" s="89"/>
      <c r="G37" s="90" t="s">
        <v>82</v>
      </c>
      <c r="H37" s="91">
        <f>COUNTIF(A81:A82, "ДСКВ")</f>
        <v>0</v>
      </c>
      <c r="I37" s="99"/>
      <c r="J37" s="99"/>
      <c r="K37" s="99"/>
      <c r="L37" s="94" t="s">
        <v>61</v>
      </c>
      <c r="M37" s="95">
        <v>1</v>
      </c>
    </row>
    <row r="38" spans="1:13" x14ac:dyDescent="0.25">
      <c r="A38" s="98"/>
      <c r="B38" s="96"/>
      <c r="C38" s="96"/>
      <c r="D38" s="96"/>
      <c r="E38" s="96"/>
      <c r="F38" s="96"/>
      <c r="G38" s="90" t="s">
        <v>83</v>
      </c>
      <c r="H38" s="91">
        <f>COUNTIF(A81:A82, "НС")</f>
        <v>0</v>
      </c>
      <c r="I38" s="100"/>
      <c r="J38" s="100"/>
      <c r="K38" s="100"/>
      <c r="L38" s="94" t="s">
        <v>84</v>
      </c>
      <c r="M38" s="95">
        <f>COUNTIF(F72:F82, "3 СР")</f>
        <v>0</v>
      </c>
    </row>
    <row r="39" spans="1:13" x14ac:dyDescent="0.25">
      <c r="A39" s="88"/>
      <c r="B39" s="92"/>
      <c r="C39" s="92"/>
      <c r="D39" s="92"/>
      <c r="E39" s="92"/>
      <c r="F39" s="101"/>
      <c r="G39" s="92"/>
      <c r="H39" s="92"/>
      <c r="I39" s="92"/>
      <c r="J39" s="100"/>
      <c r="K39" s="100"/>
      <c r="L39" s="100"/>
      <c r="M39" s="102"/>
    </row>
    <row r="40" spans="1:13" ht="15.75" x14ac:dyDescent="0.25">
      <c r="A40" s="103" t="str">
        <f>A17</f>
        <v>ГЛАВНЫЙ СУДЬЯ:</v>
      </c>
      <c r="B40" s="104"/>
      <c r="C40" s="104"/>
      <c r="D40" s="104"/>
      <c r="E40" s="104" t="str">
        <f>A18</f>
        <v>ГЛАВНЫЙ СЕКРЕТАРЬ:</v>
      </c>
      <c r="F40" s="104"/>
      <c r="G40" s="104"/>
      <c r="H40" s="104" t="str">
        <f>A19</f>
        <v>СУДЬЯ НА ФИНИШЕ:</v>
      </c>
      <c r="I40" s="104"/>
      <c r="J40" s="104"/>
      <c r="K40" s="104"/>
      <c r="L40" s="105"/>
      <c r="M40" s="105"/>
    </row>
    <row r="41" spans="1:13" x14ac:dyDescent="0.25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8"/>
      <c r="L41" s="108"/>
      <c r="M41" s="109"/>
    </row>
    <row r="42" spans="1:13" x14ac:dyDescent="0.25">
      <c r="A42" s="110"/>
      <c r="B42" s="100"/>
      <c r="C42" s="100"/>
      <c r="D42" s="100"/>
      <c r="E42" s="100"/>
      <c r="F42" s="100"/>
      <c r="G42" s="100"/>
      <c r="H42" s="100"/>
      <c r="I42" s="100"/>
      <c r="J42" s="100"/>
      <c r="K42" s="92"/>
      <c r="L42" s="92"/>
      <c r="M42" s="111"/>
    </row>
    <row r="43" spans="1:13" x14ac:dyDescent="0.25">
      <c r="A43" s="106"/>
      <c r="B43" s="107"/>
      <c r="C43" s="107"/>
      <c r="D43" s="107"/>
      <c r="E43" s="107"/>
      <c r="F43" s="107"/>
      <c r="G43" s="107"/>
      <c r="H43" s="107"/>
      <c r="I43" s="107"/>
      <c r="J43" s="107"/>
      <c r="K43" s="92"/>
      <c r="L43" s="92"/>
      <c r="M43" s="111"/>
    </row>
    <row r="44" spans="1:13" x14ac:dyDescent="0.25">
      <c r="A44" s="106"/>
      <c r="B44" s="107"/>
      <c r="C44" s="107"/>
      <c r="D44" s="107"/>
      <c r="E44" s="107"/>
      <c r="F44" s="112"/>
      <c r="G44" s="112"/>
      <c r="H44" s="112"/>
      <c r="I44" s="112"/>
      <c r="J44" s="112"/>
      <c r="K44" s="101"/>
      <c r="L44" s="101"/>
      <c r="M44" s="14"/>
    </row>
    <row r="45" spans="1:13" ht="16.5" thickBot="1" x14ac:dyDescent="0.3">
      <c r="A45" s="113" t="s">
        <v>25</v>
      </c>
      <c r="B45" s="114"/>
      <c r="C45" s="114"/>
      <c r="D45" s="114"/>
      <c r="E45" s="114" t="s">
        <v>29</v>
      </c>
      <c r="F45" s="114"/>
      <c r="G45" s="114"/>
      <c r="H45" s="114" t="s">
        <v>32</v>
      </c>
      <c r="I45" s="114"/>
      <c r="J45" s="114"/>
      <c r="K45" s="114"/>
      <c r="L45" s="115"/>
      <c r="M45" s="115"/>
    </row>
    <row r="46" spans="1:13" ht="15.75" thickTop="1" x14ac:dyDescent="0.25"/>
    <row r="73" ht="15" customHeight="1" x14ac:dyDescent="0.25"/>
  </sheetData>
  <mergeCells count="39">
    <mergeCell ref="L45:M45"/>
    <mergeCell ref="A43:E43"/>
    <mergeCell ref="F43:J43"/>
    <mergeCell ref="A44:E44"/>
    <mergeCell ref="F44:J44"/>
    <mergeCell ref="A45:D45"/>
    <mergeCell ref="E45:G45"/>
    <mergeCell ref="H45:K45"/>
    <mergeCell ref="A40:D40"/>
    <mergeCell ref="E40:G40"/>
    <mergeCell ref="H40:K40"/>
    <mergeCell ref="L40:M40"/>
    <mergeCell ref="A41:E41"/>
    <mergeCell ref="F41:J41"/>
    <mergeCell ref="G21:G22"/>
    <mergeCell ref="I21:J22"/>
    <mergeCell ref="K21:K22"/>
    <mergeCell ref="L21:L22"/>
    <mergeCell ref="M21:M22"/>
    <mergeCell ref="A31:F31"/>
    <mergeCell ref="G31:M31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ю-ки 17-18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2025-07-23T16:02:43Z</dcterms:created>
  <dcterms:modified xsi:type="dcterms:W3CDTF">2025-07-23T16:03:57Z</dcterms:modified>
</cp:coreProperties>
</file>